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moore10\Documents\TITLE 1\TITLE 1 FY18 Allocations Budgets Staff\TITLE 1 FY18 SCHOOL WORKSHEETS\"/>
    </mc:Choice>
  </mc:AlternateContent>
  <workbookProtection workbookPassword="B602" lockStructure="1"/>
  <bookViews>
    <workbookView xWindow="480" yWindow="120" windowWidth="11352" windowHeight="8700" tabRatio="912"/>
  </bookViews>
  <sheets>
    <sheet name="READ ME" sheetId="16840" r:id="rId1"/>
    <sheet name="Staff Worksheet" sheetId="16838" r:id="rId2"/>
    <sheet name="Allocation Worksheet" sheetId="16836" r:id="rId3"/>
    <sheet name="Prog Desc Instructions" sheetId="16841" r:id="rId4"/>
    <sheet name="Program Description" sheetId="16839" r:id="rId5"/>
    <sheet name="Budget Information" sheetId="5" r:id="rId6"/>
  </sheets>
  <definedNames>
    <definedName name="_xlnm.Print_Area" localSheetId="5">'Budget Information'!$A$1:$H$108</definedName>
    <definedName name="_xlnm.Print_Titles" localSheetId="2">'Allocation Worksheet'!$1:$9</definedName>
    <definedName name="_xlnm.Print_Titles" localSheetId="5">'Budget Information'!$1:$5</definedName>
    <definedName name="_xlnm.Print_Titles" localSheetId="4">'Program Description'!$1:$4</definedName>
    <definedName name="_xlnm.Print_Titles" localSheetId="1">'Staff Worksheet'!$1:$8</definedName>
  </definedNames>
  <calcPr calcId="152511"/>
</workbook>
</file>

<file path=xl/calcChain.xml><?xml version="1.0" encoding="utf-8"?>
<calcChain xmlns="http://schemas.openxmlformats.org/spreadsheetml/2006/main">
  <c r="E44" i="16838" l="1"/>
  <c r="D17" i="16836" l="1"/>
  <c r="E41" i="16838"/>
  <c r="E42" i="16838"/>
  <c r="E40" i="16838"/>
  <c r="E38" i="16838"/>
  <c r="E37" i="16838"/>
  <c r="D15" i="16836" s="1"/>
  <c r="E30" i="16838"/>
  <c r="E31" i="16838"/>
  <c r="E32" i="16838"/>
  <c r="E33" i="16838"/>
  <c r="E34" i="16838"/>
  <c r="E35" i="16838"/>
  <c r="E29" i="16838"/>
  <c r="E14" i="16838"/>
  <c r="E15" i="16838"/>
  <c r="E16" i="16838"/>
  <c r="E17" i="16838"/>
  <c r="E18" i="16838"/>
  <c r="E19" i="16838"/>
  <c r="E20" i="16838"/>
  <c r="E21" i="16838"/>
  <c r="E22" i="16838"/>
  <c r="E23" i="16838"/>
  <c r="E24" i="16838"/>
  <c r="E13" i="16838"/>
  <c r="E12" i="16838"/>
  <c r="E27" i="16838"/>
  <c r="E26" i="16838"/>
  <c r="D13" i="16836" l="1"/>
  <c r="D16" i="16836"/>
  <c r="D14" i="16836"/>
  <c r="D12" i="16836"/>
  <c r="H34" i="5"/>
  <c r="H85" i="5" l="1"/>
  <c r="H65" i="5"/>
  <c r="H50" i="5"/>
  <c r="H44" i="5"/>
  <c r="H28" i="5"/>
  <c r="D83" i="16836" l="1"/>
  <c r="D81" i="16836"/>
  <c r="D80" i="16836"/>
  <c r="D82" i="16836"/>
  <c r="H88" i="5" l="1"/>
  <c r="H11" i="5"/>
  <c r="H45" i="5"/>
  <c r="H62" i="5"/>
  <c r="H14" i="5"/>
  <c r="H8" i="5"/>
  <c r="H68" i="5" l="1"/>
  <c r="H87" i="5"/>
  <c r="H32" i="5"/>
  <c r="H97" i="5"/>
  <c r="H89" i="5"/>
  <c r="H67" i="5"/>
  <c r="H80" i="5"/>
  <c r="H107" i="5"/>
  <c r="H72" i="5"/>
  <c r="D110" i="5" l="1"/>
  <c r="G110" i="5"/>
  <c r="H18" i="5"/>
  <c r="H105" i="5"/>
  <c r="H100" i="5"/>
  <c r="H21" i="5"/>
  <c r="H94" i="5"/>
  <c r="H60" i="5"/>
  <c r="H22" i="5"/>
  <c r="H104" i="5"/>
  <c r="H101" i="5"/>
  <c r="H51" i="5"/>
  <c r="H33" i="5"/>
  <c r="H42" i="5"/>
  <c r="H78" i="5"/>
  <c r="H93" i="5"/>
  <c r="H23" i="5"/>
  <c r="H56" i="5"/>
  <c r="H27" i="5"/>
  <c r="H40" i="5"/>
  <c r="H92" i="5"/>
  <c r="H81" i="5"/>
  <c r="H9" i="5"/>
  <c r="H19" i="5"/>
  <c r="H49" i="5"/>
  <c r="H55" i="5"/>
  <c r="H99" i="5"/>
  <c r="H24" i="5"/>
  <c r="H82" i="5"/>
  <c r="H90" i="5"/>
  <c r="H31" i="5"/>
  <c r="H86" i="5"/>
  <c r="H53" i="5"/>
  <c r="H96" i="5"/>
  <c r="H26" i="5"/>
  <c r="H39" i="5"/>
  <c r="H47" i="5"/>
  <c r="H83" i="5"/>
  <c r="H16" i="5"/>
  <c r="H10" i="5"/>
  <c r="H35" i="5"/>
  <c r="H13" i="5"/>
  <c r="H7" i="5"/>
  <c r="H98" i="5"/>
  <c r="H58" i="5"/>
  <c r="H46" i="5"/>
  <c r="H38" i="5"/>
  <c r="H64" i="5"/>
  <c r="H15" i="5"/>
  <c r="H12" i="5"/>
  <c r="H59" i="5"/>
  <c r="H52" i="5"/>
  <c r="H74" i="5"/>
  <c r="H102" i="5"/>
  <c r="H37" i="5"/>
  <c r="H57" i="5"/>
  <c r="H69" i="5"/>
  <c r="H41" i="5"/>
  <c r="H91" i="5"/>
  <c r="H63" i="5"/>
  <c r="H29" i="5"/>
  <c r="H30" i="5"/>
  <c r="H61" i="5"/>
  <c r="H71" i="5"/>
  <c r="H95" i="5"/>
  <c r="H70" i="5"/>
  <c r="H20" i="5"/>
  <c r="H75" i="5"/>
  <c r="H84" i="5"/>
  <c r="H54" i="5"/>
  <c r="H25" i="5"/>
  <c r="H77" i="5"/>
  <c r="H66" i="5"/>
  <c r="H48" i="5"/>
  <c r="H76" i="5"/>
  <c r="H79" i="5"/>
  <c r="H17" i="5"/>
  <c r="H103" i="5"/>
  <c r="H106" i="5"/>
  <c r="H73" i="5"/>
  <c r="H43" i="5"/>
  <c r="H6" i="5"/>
  <c r="H36" i="5"/>
  <c r="E13" i="16836"/>
  <c r="F110" i="5"/>
  <c r="E110" i="5"/>
  <c r="J4" i="16838"/>
  <c r="F3" i="16839" s="1"/>
  <c r="D20" i="16836"/>
  <c r="C3" i="16836"/>
  <c r="C7" i="16836" s="1"/>
  <c r="E17" i="16836"/>
  <c r="E16" i="16836"/>
  <c r="E15" i="16836"/>
  <c r="E14" i="16836"/>
  <c r="E12" i="16836"/>
  <c r="E20" i="16836"/>
  <c r="C3" i="16839"/>
  <c r="D6" i="16836"/>
  <c r="D7" i="16836"/>
  <c r="D30" i="16836" l="1"/>
  <c r="D39" i="16836" s="1"/>
  <c r="C6" i="16836"/>
  <c r="E6" i="16836" s="1"/>
  <c r="H110" i="5"/>
  <c r="E7" i="16836"/>
  <c r="C4" i="16836"/>
  <c r="C5" i="16836"/>
  <c r="D37" i="16836"/>
  <c r="D46" i="16836"/>
  <c r="D28" i="16836"/>
  <c r="D32" i="16836"/>
  <c r="D45" i="16836"/>
  <c r="D47" i="16836"/>
  <c r="D43" i="16836"/>
  <c r="D41" i="16836" l="1"/>
  <c r="C8" i="16836"/>
  <c r="D42" i="16836"/>
  <c r="D38" i="16836"/>
  <c r="D44" i="16836"/>
  <c r="D36" i="16836"/>
  <c r="D40" i="16836"/>
  <c r="D5" i="16836" l="1"/>
  <c r="E5" i="16836" s="1"/>
  <c r="D8" i="16836" l="1"/>
</calcChain>
</file>

<file path=xl/sharedStrings.xml><?xml version="1.0" encoding="utf-8"?>
<sst xmlns="http://schemas.openxmlformats.org/spreadsheetml/2006/main" count="653" uniqueCount="363">
  <si>
    <t>011022</t>
  </si>
  <si>
    <t>011039</t>
  </si>
  <si>
    <t>011327</t>
  </si>
  <si>
    <t>012036</t>
  </si>
  <si>
    <t>013028</t>
  </si>
  <si>
    <t>013044</t>
  </si>
  <si>
    <t>013081</t>
  </si>
  <si>
    <t>013183</t>
  </si>
  <si>
    <t>015091</t>
  </si>
  <si>
    <t xml:space="preserve">0211  </t>
  </si>
  <si>
    <t xml:space="preserve">0213  </t>
  </si>
  <si>
    <t xml:space="preserve">0215  </t>
  </si>
  <si>
    <t xml:space="preserve">0221  </t>
  </si>
  <si>
    <t xml:space="preserve">0222  </t>
  </si>
  <si>
    <t xml:space="preserve">0231  </t>
  </si>
  <si>
    <t xml:space="preserve">0232  </t>
  </si>
  <si>
    <t xml:space="preserve">0253  </t>
  </si>
  <si>
    <t xml:space="preserve">0260  </t>
  </si>
  <si>
    <t xml:space="preserve">0294  </t>
  </si>
  <si>
    <t xml:space="preserve">0295  </t>
  </si>
  <si>
    <t xml:space="preserve">0296  </t>
  </si>
  <si>
    <t xml:space="preserve">0297  </t>
  </si>
  <si>
    <t xml:space="preserve">0514  </t>
  </si>
  <si>
    <t xml:space="preserve">0610  </t>
  </si>
  <si>
    <t xml:space="preserve">0641  </t>
  </si>
  <si>
    <t xml:space="preserve">0642  </t>
  </si>
  <si>
    <t xml:space="preserve">0674  </t>
  </si>
  <si>
    <t xml:space="preserve">0733  </t>
  </si>
  <si>
    <t xml:space="preserve">0734  </t>
  </si>
  <si>
    <t xml:space="preserve">0735  </t>
  </si>
  <si>
    <t xml:space="preserve">0810  </t>
  </si>
  <si>
    <t xml:space="preserve">0894  </t>
  </si>
  <si>
    <t xml:space="preserve">0531  </t>
  </si>
  <si>
    <t>ORG</t>
  </si>
  <si>
    <t>Object</t>
  </si>
  <si>
    <t>Object Description</t>
  </si>
  <si>
    <t>Full Time Staff</t>
  </si>
  <si>
    <t>Part Time Staff</t>
  </si>
  <si>
    <t>Stipends</t>
  </si>
  <si>
    <t>Grade(s) Served</t>
  </si>
  <si>
    <t>Instructional Assistant</t>
  </si>
  <si>
    <t>Instructor III</t>
  </si>
  <si>
    <t>011038</t>
  </si>
  <si>
    <t>Resource Teacher</t>
  </si>
  <si>
    <t xml:space="preserve">Enter School Location #:  </t>
  </si>
  <si>
    <t xml:space="preserve">School Name:  </t>
  </si>
  <si>
    <t xml:space="preserve">Instructional Budget:  </t>
  </si>
  <si>
    <t xml:space="preserve">PD Budget (If Required):  </t>
  </si>
  <si>
    <t xml:space="preserve">Parental Involvement Budget:  </t>
  </si>
  <si>
    <t>Budget Check (Must Be Zero)</t>
  </si>
  <si>
    <t>Total Budget Entered On Worksheet</t>
  </si>
  <si>
    <t>Certified Stipends</t>
  </si>
  <si>
    <t>Classified Stipends</t>
  </si>
  <si>
    <t>Classified Substitutes</t>
  </si>
  <si>
    <t>Disability Insurance</t>
  </si>
  <si>
    <t>KTRS</t>
  </si>
  <si>
    <t>CERS</t>
  </si>
  <si>
    <t>FICA</t>
  </si>
  <si>
    <t>Medicare</t>
  </si>
  <si>
    <t>Unemployment</t>
  </si>
  <si>
    <t>Workers Compensation</t>
  </si>
  <si>
    <t>Fed Life Insurance</t>
  </si>
  <si>
    <t>Fed Health Care</t>
  </si>
  <si>
    <t>Fed State Admin Fee</t>
  </si>
  <si>
    <t>Fed Flexible Account</t>
  </si>
  <si>
    <t>Educational Consultant</t>
  </si>
  <si>
    <t>Contract Bus Services</t>
  </si>
  <si>
    <t>Library Books</t>
  </si>
  <si>
    <t>Periodicals &amp; Newspapers</t>
  </si>
  <si>
    <t>Student Awards</t>
  </si>
  <si>
    <t>Instructional Field Trips</t>
  </si>
  <si>
    <t>Postage</t>
  </si>
  <si>
    <t>Total Base Allocation</t>
  </si>
  <si>
    <t>Overall Allocation</t>
  </si>
  <si>
    <t>Life Insurance</t>
  </si>
  <si>
    <t>Liability Insurance</t>
  </si>
  <si>
    <t>Percent of Position for Full Time Staff (Use 1 for 100%, 0.5 for 50%, etc.)</t>
  </si>
  <si>
    <t>Other Prof. Services</t>
  </si>
  <si>
    <t>Category:  Instruction</t>
  </si>
  <si>
    <t>Category:  Fringe Benefits</t>
  </si>
  <si>
    <t>Category:  Operational</t>
  </si>
  <si>
    <t>Category:  Parent Involvement</t>
  </si>
  <si>
    <t>Home School Coordinator</t>
  </si>
  <si>
    <t>013091</t>
  </si>
  <si>
    <t>Primary Duty</t>
  </si>
  <si>
    <t>Teacher / Itinerent Teacher</t>
  </si>
  <si>
    <t>Instructor I / Instructor II</t>
  </si>
  <si>
    <t>Budget Amount</t>
  </si>
  <si>
    <t>Number of Positions</t>
  </si>
  <si>
    <t>Part Time Teacher                                               Cert. Sub. Lim. Spec. Proj.</t>
  </si>
  <si>
    <t xml:space="preserve">School Location #:  </t>
  </si>
  <si>
    <r>
      <t xml:space="preserve">Annual Salary                            </t>
    </r>
    <r>
      <rPr>
        <i/>
        <sz val="9"/>
        <color indexed="8"/>
        <rFont val="Arial"/>
        <family val="2"/>
      </rPr>
      <t>(Use Whole Dollars Only)</t>
    </r>
  </si>
  <si>
    <t>Fringe Benefit Pool</t>
  </si>
  <si>
    <t>0646</t>
  </si>
  <si>
    <t>Tests</t>
  </si>
  <si>
    <t>013195</t>
  </si>
  <si>
    <t>Other Classified Extended Time</t>
  </si>
  <si>
    <t>0581</t>
  </si>
  <si>
    <t>Travel - In District</t>
  </si>
  <si>
    <t>ATKINSON ELEMENTARY</t>
  </si>
  <si>
    <t>AUBURNDALE ELEMENTARY</t>
  </si>
  <si>
    <t>BLAKE ELEMENTARY</t>
  </si>
  <si>
    <t>BLUE LICK ELEMENTARY</t>
  </si>
  <si>
    <t>BRECKINRIDGE/FRANKLIN ELEM</t>
  </si>
  <si>
    <t>BYCK ELEMENTARY</t>
  </si>
  <si>
    <t>CAMP TAYLOR ELEMENTARY</t>
  </si>
  <si>
    <t>CANE RUN ELEMENTARY</t>
  </si>
  <si>
    <t>CENTRAL HIGH</t>
  </si>
  <si>
    <t>COCHRAN ELEMENTARY</t>
  </si>
  <si>
    <t>COCHRANE ELEMENTARY</t>
  </si>
  <si>
    <t>CONWAY MIDDLE</t>
  </si>
  <si>
    <t>CORAL RIDGE ELEMENTARY</t>
  </si>
  <si>
    <t>CRUMS LANE ELEMENTARY</t>
  </si>
  <si>
    <t>DIXIE ELEMENTARY</t>
  </si>
  <si>
    <t>DOSS HIGH</t>
  </si>
  <si>
    <t>ENGELHARD ELEMENTARY</t>
  </si>
  <si>
    <t>ESL NEWCOMER ACADEMY</t>
  </si>
  <si>
    <t>FAIRDALE ELEMENTARY</t>
  </si>
  <si>
    <t>FAIRDALE HIGH</t>
  </si>
  <si>
    <t>FOSTER ELEMENTARY</t>
  </si>
  <si>
    <t>FRAYSER ELEMENTARY</t>
  </si>
  <si>
    <t>FROST MIDDLE</t>
  </si>
  <si>
    <t>GILMORE LANE ELEMENTARY</t>
  </si>
  <si>
    <t>GOLDSMITH ELEMENTARY</t>
  </si>
  <si>
    <t>GREENWOOD ELEMENTARY</t>
  </si>
  <si>
    <t>GUTERMUTH ELEMENTARY</t>
  </si>
  <si>
    <t>HARTSTERN ELEMENTARY</t>
  </si>
  <si>
    <t>HAZELWOOD ELEMENTARY</t>
  </si>
  <si>
    <t>INDIAN TRAIL ELEMENTARY</t>
  </si>
  <si>
    <t>IROQUOIS HIGH</t>
  </si>
  <si>
    <t>JACOB ELEMENTARY</t>
  </si>
  <si>
    <t>JOHNSONTOWN ROAD ELEMENTARY</t>
  </si>
  <si>
    <t>KENWOOD ELEMENTARY</t>
  </si>
  <si>
    <t>KERRICK ELEMENTARY</t>
  </si>
  <si>
    <t>KING ELEMENTARY</t>
  </si>
  <si>
    <t>KLONDIKE LANE ELEMENTARY</t>
  </si>
  <si>
    <t>KNIGHT MIDDLE</t>
  </si>
  <si>
    <t>LASSITER MIDDLE</t>
  </si>
  <si>
    <t>LAYNE ELEMENTARY</t>
  </si>
  <si>
    <t>LIBERTY HIGH</t>
  </si>
  <si>
    <t>LUHR ELEMENTARY</t>
  </si>
  <si>
    <t>MAUPIN ELEMENTARY</t>
  </si>
  <si>
    <t>MCFERRAN ELEMENTARY</t>
  </si>
  <si>
    <t>MILL CREEK ELEMENTARY</t>
  </si>
  <si>
    <t>MINORS LANE ELEMENTARY</t>
  </si>
  <si>
    <t>MOORE TRADITIONAL SCHOOL</t>
  </si>
  <si>
    <t>OKOLONA ELEMENTARY</t>
  </si>
  <si>
    <t>PORTLAND ELEMENTARY</t>
  </si>
  <si>
    <t>PRICE ELEMENTARY</t>
  </si>
  <si>
    <t>RANGELAND ELEMENTARY</t>
  </si>
  <si>
    <t>ROOSEVELT/PERRY ELEMENTARY</t>
  </si>
  <si>
    <t>RUTHERFORD ELEMENTARY</t>
  </si>
  <si>
    <t>SANDERS ELEMENTARY</t>
  </si>
  <si>
    <t>SEMPLE ELEMENTARY</t>
  </si>
  <si>
    <t>SHACKLETTE ELEMENTARY</t>
  </si>
  <si>
    <t>SHELBY ELEMENTARY</t>
  </si>
  <si>
    <t>SLAUGHTER ELEMENTARY</t>
  </si>
  <si>
    <t>SOUTH PARK TAPP</t>
  </si>
  <si>
    <t>SOUTHERN HIGH</t>
  </si>
  <si>
    <t>STONESTREET ELEMENTARY</t>
  </si>
  <si>
    <t>STUART MIDDLE</t>
  </si>
  <si>
    <t>THOMAS JEFFERSON MIDDLE</t>
  </si>
  <si>
    <t>TRUNNELL ELEMENTARY</t>
  </si>
  <si>
    <t>VALLEY TRADITIONAL HIGH</t>
  </si>
  <si>
    <t>WALLER ENVIRONMENTAL</t>
  </si>
  <si>
    <t>WATSON LANE ELEMENTARY</t>
  </si>
  <si>
    <t>WATTERSON ELEMENTARY</t>
  </si>
  <si>
    <t>WELLINGTON ELEMENTARY</t>
  </si>
  <si>
    <t>WESTERN HIGH</t>
  </si>
  <si>
    <t>WESTERN MIDDLE</t>
  </si>
  <si>
    <t>WESTPORT TAPP</t>
  </si>
  <si>
    <t>WHEATLEY ELEMENTARY</t>
  </si>
  <si>
    <t>WILKERSON ELEMENTARY</t>
  </si>
  <si>
    <t>WILT ELEMENTARY</t>
  </si>
  <si>
    <t>YOUNG ELEMENTARY</t>
  </si>
  <si>
    <t>0645</t>
  </si>
  <si>
    <t>Audio Visual Materials</t>
  </si>
  <si>
    <t xml:space="preserve">Part Time Staff </t>
  </si>
  <si>
    <t>0111</t>
  </si>
  <si>
    <t>GRAND TOTAL</t>
  </si>
  <si>
    <t>0140</t>
  </si>
  <si>
    <t>Classified Overtime</t>
  </si>
  <si>
    <t>Rentals - Land &amp; Building</t>
  </si>
  <si>
    <t>0441</t>
  </si>
  <si>
    <t>0641</t>
  </si>
  <si>
    <t>0643</t>
  </si>
  <si>
    <t>Substitutes/Extended Time/Overtime</t>
  </si>
  <si>
    <t xml:space="preserve"> </t>
  </si>
  <si>
    <t>Grades</t>
  </si>
  <si>
    <t>Supplementary Books/Study Guides</t>
  </si>
  <si>
    <t>Loc #</t>
  </si>
  <si>
    <t>School Name</t>
  </si>
  <si>
    <t>Level</t>
  </si>
  <si>
    <t>OLMSTED ACADEMY NORTH</t>
  </si>
  <si>
    <t>OLMSTED ACADEMY SOUTH</t>
  </si>
  <si>
    <t>0322</t>
  </si>
  <si>
    <t>0553</t>
  </si>
  <si>
    <t>Printing - Publications</t>
  </si>
  <si>
    <t>0616</t>
  </si>
  <si>
    <t>0349</t>
  </si>
  <si>
    <t>0338</t>
  </si>
  <si>
    <t>Conference Registrations</t>
  </si>
  <si>
    <t>Dues &amp; Fees</t>
  </si>
  <si>
    <t>Tech Related Hardware</t>
  </si>
  <si>
    <t xml:space="preserve">Tech Software </t>
  </si>
  <si>
    <t>INSTRUCTIONAL BASE</t>
  </si>
  <si>
    <t>Food - Non-instructional</t>
  </si>
  <si>
    <t>0513</t>
  </si>
  <si>
    <t>Bus Token</t>
  </si>
  <si>
    <t>0531</t>
  </si>
  <si>
    <t>0644</t>
  </si>
  <si>
    <t>Textbooks</t>
  </si>
  <si>
    <t>0650</t>
  </si>
  <si>
    <t>Supplies - Technology Related</t>
  </si>
  <si>
    <t>0434</t>
  </si>
  <si>
    <t>Repairs for Title I Purchased Equipment</t>
  </si>
  <si>
    <t xml:space="preserve">Resource Teacher </t>
  </si>
  <si>
    <t xml:space="preserve">Instructional Assistant  </t>
  </si>
  <si>
    <t xml:space="preserve">Instructor III </t>
  </si>
  <si>
    <t xml:space="preserve">Instructor I / Instructor II </t>
  </si>
  <si>
    <t xml:space="preserve">Home School Coordinator </t>
  </si>
  <si>
    <t>EMPLOYEE NUMBER</t>
  </si>
  <si>
    <t xml:space="preserve">Employee Name  </t>
  </si>
  <si>
    <t>Employee Number</t>
  </si>
  <si>
    <t>Employee Name</t>
  </si>
  <si>
    <t>Salary</t>
  </si>
  <si>
    <t>TOTALS:</t>
  </si>
  <si>
    <t>XXX2170</t>
  </si>
  <si>
    <t>XXX2227</t>
  </si>
  <si>
    <t>XXX2797</t>
  </si>
  <si>
    <t xml:space="preserve">Please refer to the Title I School-wide Program requirments on the Consolidated Web Page to assist in completing </t>
  </si>
  <si>
    <t>the Title I School Allocations Worksheet and the Title I Budget Narrative Worksheet.</t>
  </si>
  <si>
    <t>TITLE I BUDGET WORK SESSIONS!</t>
  </si>
  <si>
    <t>INSTRUCTIONS</t>
  </si>
  <si>
    <t>Staff Worksheet</t>
  </si>
  <si>
    <t>*Enter your school location number</t>
  </si>
  <si>
    <t>*Enter the staff information</t>
  </si>
  <si>
    <t>*Please make sure to place the individual on the correct line in accordance with their official JCPS position for the</t>
  </si>
  <si>
    <t>teacher should be placed on the resource teacher line.</t>
  </si>
  <si>
    <t>karen.moore3@jefferson.kyschools.us</t>
  </si>
  <si>
    <t>SUBMISSION DEADLINE</t>
  </si>
  <si>
    <t>BELLWOOD</t>
  </si>
  <si>
    <t>BROOKLAWN</t>
  </si>
  <si>
    <t>MARYHURST</t>
  </si>
  <si>
    <t>HOME OF THE INNOCENTS</t>
  </si>
  <si>
    <t>10% Mandatory PD                             (If Necessary)   (Project 3104D)</t>
  </si>
  <si>
    <t>OBJ</t>
  </si>
  <si>
    <t>PRO</t>
  </si>
  <si>
    <t>SPLIT FUNDED</t>
  </si>
  <si>
    <r>
      <t xml:space="preserve">Write a brief </t>
    </r>
    <r>
      <rPr>
        <b/>
        <sz val="12"/>
        <rFont val="Cambria"/>
        <family val="1"/>
      </rPr>
      <t>description</t>
    </r>
    <r>
      <rPr>
        <sz val="12"/>
        <rFont val="Cambria"/>
        <family val="1"/>
      </rPr>
      <t xml:space="preserve"> of your overall school wide program.  The description should include the</t>
    </r>
    <r>
      <rPr>
        <b/>
        <sz val="12"/>
        <rFont val="Cambria"/>
        <family val="1"/>
      </rPr>
      <t xml:space="preserve"> instructional and/or gap</t>
    </r>
  </si>
  <si>
    <r>
      <rPr>
        <b/>
        <sz val="12"/>
        <rFont val="Cambria"/>
        <family val="1"/>
      </rPr>
      <t>area(s)</t>
    </r>
    <r>
      <rPr>
        <sz val="12"/>
        <rFont val="Cambria"/>
        <family val="1"/>
      </rPr>
      <t xml:space="preserve"> of need.  Describe</t>
    </r>
    <r>
      <rPr>
        <b/>
        <sz val="12"/>
        <rFont val="Cambria"/>
        <family val="1"/>
      </rPr>
      <t xml:space="preserve"> how the entire school will address the</t>
    </r>
    <r>
      <rPr>
        <sz val="12"/>
        <rFont val="Cambria"/>
        <family val="1"/>
      </rPr>
      <t xml:space="preserve"> </t>
    </r>
    <r>
      <rPr>
        <b/>
        <sz val="12"/>
        <rFont val="Cambria"/>
        <family val="1"/>
      </rPr>
      <t>area(s) of need</t>
    </r>
    <r>
      <rPr>
        <sz val="12"/>
        <rFont val="Cambria"/>
        <family val="1"/>
      </rPr>
      <t xml:space="preserve"> </t>
    </r>
    <r>
      <rPr>
        <b/>
        <u/>
        <sz val="12"/>
        <rFont val="Cambria"/>
        <family val="1"/>
      </rPr>
      <t>by grade level</t>
    </r>
    <r>
      <rPr>
        <sz val="12"/>
        <rFont val="Cambria"/>
        <family val="1"/>
      </rPr>
      <t>.</t>
    </r>
  </si>
  <si>
    <r>
      <t xml:space="preserve">Include </t>
    </r>
    <r>
      <rPr>
        <b/>
        <sz val="12"/>
        <rFont val="Cambria"/>
        <family val="1"/>
      </rPr>
      <t>evidence-based strategies</t>
    </r>
    <r>
      <rPr>
        <sz val="12"/>
        <rFont val="Cambria"/>
        <family val="1"/>
      </rPr>
      <t xml:space="preserve"> that will be used for the</t>
    </r>
    <r>
      <rPr>
        <b/>
        <sz val="12"/>
        <rFont val="Cambria"/>
        <family val="1"/>
      </rPr>
      <t xml:space="preserve"> core program</t>
    </r>
    <r>
      <rPr>
        <sz val="12"/>
        <rFont val="Cambria"/>
        <family val="1"/>
      </rPr>
      <t xml:space="preserve"> and </t>
    </r>
    <r>
      <rPr>
        <b/>
        <sz val="12"/>
        <rFont val="Cambria"/>
        <family val="1"/>
      </rPr>
      <t>levels of interventions</t>
    </r>
    <r>
      <rPr>
        <sz val="12"/>
        <rFont val="Cambria"/>
        <family val="1"/>
      </rPr>
      <t xml:space="preserve"> that will be implemented for</t>
    </r>
  </si>
  <si>
    <r>
      <t xml:space="preserve">students not meeting achievement goals.  Include a statement about </t>
    </r>
    <r>
      <rPr>
        <b/>
        <sz val="12"/>
        <rFont val="Cambria"/>
        <family val="1"/>
      </rPr>
      <t>how progress will be monitored</t>
    </r>
    <r>
      <rPr>
        <sz val="12"/>
        <rFont val="Cambria"/>
        <family val="1"/>
      </rPr>
      <t xml:space="preserve">, and a statement about </t>
    </r>
  </si>
  <si>
    <r>
      <rPr>
        <b/>
        <sz val="12"/>
        <rFont val="Cambria"/>
        <family val="1"/>
      </rPr>
      <t>staff the budget is funding</t>
    </r>
    <r>
      <rPr>
        <sz val="12"/>
        <rFont val="Cambria"/>
        <family val="1"/>
      </rPr>
      <t>.</t>
    </r>
  </si>
  <si>
    <t>To identify area(s) of need:</t>
  </si>
  <si>
    <r>
      <rPr>
        <sz val="12"/>
        <rFont val="Wingdings"/>
        <charset val="2"/>
      </rPr>
      <t></t>
    </r>
    <r>
      <rPr>
        <sz val="12"/>
        <rFont val="Cambria"/>
        <family val="1"/>
      </rPr>
      <t xml:space="preserve">  The identified instructional and/or gap area(s) of need should come from the goals/objectives where you budgeted Title I funds.</t>
    </r>
  </si>
  <si>
    <r>
      <rPr>
        <sz val="12"/>
        <rFont val="Wingdings"/>
        <charset val="2"/>
      </rPr>
      <t></t>
    </r>
    <r>
      <rPr>
        <sz val="12"/>
        <rFont val="Cambria"/>
        <family val="1"/>
      </rPr>
      <t xml:space="preserve">  The strategies / activities you choose should include those for which you budgeted Title I funds for staff (e.g., additional teachers;  </t>
    </r>
  </si>
  <si>
    <t>Example of Written Description:</t>
  </si>
  <si>
    <t>IDENTIFY AREA(S) OF NEED AND DESCRIBE HOW THE ENTIRE SCHOOL WILL ADDRESS THE AREA(S) OF NEED BY GRADE LEVEL:</t>
  </si>
  <si>
    <t>***** PLEASE REFER TO THE 'PROGRAM DESCRIPTION INSTRUCTIONS' TAB BEFORE COMPLETEING THIS SECTION *****</t>
  </si>
  <si>
    <t>Title I Budget Work Sessions will be offered by the Grants &amp; Awards Title I Office on the following dates:</t>
  </si>
  <si>
    <r>
      <t xml:space="preserve">Completed forms </t>
    </r>
    <r>
      <rPr>
        <b/>
        <u/>
        <sz val="20"/>
        <color indexed="10"/>
        <rFont val="Cambria"/>
        <family val="1"/>
      </rPr>
      <t>WILL NOT</t>
    </r>
    <r>
      <rPr>
        <sz val="12"/>
        <rFont val="Cambria"/>
        <family val="1"/>
      </rPr>
      <t xml:space="preserve"> be accepted by fax!!  Forms must be completed electronically in Excel and submitted</t>
    </r>
  </si>
  <si>
    <t>Forms must be submitted via e-mail to……</t>
  </si>
  <si>
    <r>
      <t>Certified Substitutes (</t>
    </r>
    <r>
      <rPr>
        <b/>
        <sz val="12"/>
        <color indexed="8"/>
        <rFont val="Cambria"/>
        <family val="1"/>
      </rPr>
      <t>Required)</t>
    </r>
  </si>
  <si>
    <r>
      <t xml:space="preserve">Certified Substitutes </t>
    </r>
    <r>
      <rPr>
        <b/>
        <sz val="12"/>
        <color indexed="8"/>
        <rFont val="Cambria"/>
        <family val="1"/>
      </rPr>
      <t>(Additional)</t>
    </r>
  </si>
  <si>
    <r>
      <t xml:space="preserve">Certified Extended Day </t>
    </r>
    <r>
      <rPr>
        <b/>
        <sz val="12"/>
        <color indexed="10"/>
        <rFont val="Cambria"/>
        <family val="1"/>
      </rPr>
      <t>(FULL DAY ONLY)</t>
    </r>
  </si>
  <si>
    <t>%</t>
  </si>
  <si>
    <t>paraeducators - instructional assistant, Instructor I, II, III; other -Resource Teacher, additional itinerant teacher)</t>
  </si>
  <si>
    <r>
      <rPr>
        <sz val="9"/>
        <rFont val="Calibri"/>
        <family val="2"/>
      </rPr>
      <t xml:space="preserve">● </t>
    </r>
    <r>
      <rPr>
        <sz val="12"/>
        <rFont val="Calibri"/>
        <family val="2"/>
      </rPr>
      <t>If you are implementing a new or unique program for incoming students, or for one grade level, please include a brief description.</t>
    </r>
  </si>
  <si>
    <r>
      <t xml:space="preserve">To describe how the entire school will address the area(s) of need </t>
    </r>
    <r>
      <rPr>
        <b/>
        <sz val="14"/>
        <rFont val="Cambria"/>
        <family val="1"/>
      </rPr>
      <t>by grade level:</t>
    </r>
  </si>
  <si>
    <r>
      <rPr>
        <sz val="12"/>
        <rFont val="Wingdings"/>
        <charset val="2"/>
      </rPr>
      <t></t>
    </r>
    <r>
      <rPr>
        <sz val="12"/>
        <rFont val="Cambria"/>
        <family val="1"/>
      </rPr>
      <t xml:space="preserve">  See your MOST CURRENT K-PREP and/or CSIP to identify your instructional and/or gap area(s) of need </t>
    </r>
  </si>
  <si>
    <t>NEW !!!!  DO NOT COPY &amp; PASTE FROM PREVIOUS YEARS!!   NEW PROGRAM DESCRIPTION REQUIREMENTS!!</t>
  </si>
  <si>
    <r>
      <t xml:space="preserve">Please attach the completed Excel file and e-mail to </t>
    </r>
    <r>
      <rPr>
        <b/>
        <u/>
        <sz val="12"/>
        <color indexed="10"/>
        <rFont val="Cambria"/>
        <family val="1"/>
      </rPr>
      <t xml:space="preserve">karen.moore3@jefferson.kyschools.us.  </t>
    </r>
    <r>
      <rPr>
        <b/>
        <sz val="12"/>
        <color indexed="10"/>
        <rFont val="Cambria"/>
        <family val="1"/>
      </rPr>
      <t xml:space="preserve"> E-mailing the forms signifies that the SBDM Council will reviewe and approve the projected Title I Budget. The worksheets must be sent from the principal's email account or a CC: to the principal as this will serve as the principal's electronic signature. </t>
    </r>
  </si>
  <si>
    <t>Please feel free to contact Linda Handley, Title 1 Director, for assistance in filling out the Program Description.</t>
  </si>
  <si>
    <t>The e-mail will serve as the principal's electronic signature.</t>
  </si>
  <si>
    <t xml:space="preserve">via e-mail from the principal or with a CC: to the principal as an attachment not a scan.  </t>
  </si>
  <si>
    <t>Please be sure the Title 1 staff on this worksheet matches the staff sheets submitted to Human Resources.</t>
  </si>
  <si>
    <t>TYPE WITHIN THIS BOX.   DO NOT COPY AND PASTE FROM ANOTHER DOCUMENT!</t>
  </si>
  <si>
    <t>(Complete 1st)</t>
  </si>
  <si>
    <t>Allocation Worksheet</t>
  </si>
  <si>
    <t>Continue entering operational costs until balance remaining is zero.</t>
  </si>
  <si>
    <t>Program Description Instructions</t>
  </si>
  <si>
    <t>Read before completing the Program Description</t>
  </si>
  <si>
    <t>Program Description</t>
  </si>
  <si>
    <t>Type within the box provided.   Do not copy and paste from another document.</t>
  </si>
  <si>
    <t>Funds become available for use July 1.</t>
  </si>
  <si>
    <t>According to 2014 K-PREP results, 81% of the students did not demonstrate proficiency in reading.  The K-PREP data also indicates that 81% of the students did not demonstrate proficiency in mathematics.   Title 1 funds will be utilized to provide a certified teacher to help provide instructional support in literacy.  (Journeys Reading Facilitator).  The Journeys Reading Facilitator  (.75 FTE) ensures that the Journeys Common Core Reading Program is implemented with fidelity in each classroom.  A certified teacher will also serve as the RTI specialist  (1 FTE), along with 3.0 FTE classified instructional assistants who will work with students to provide additional instruction in reading and math.  The RTI specialist will be responsible for monitoring the progress of each student and providing data for grouping and regrouping of students according to their individual needs.  The specialst and interventionists will provide data and other pertinent information for classroom teachers to use to determine next steps for increased student achievement.</t>
  </si>
  <si>
    <t>E</t>
  </si>
  <si>
    <t>D</t>
  </si>
  <si>
    <t>M</t>
  </si>
  <si>
    <t>H</t>
  </si>
  <si>
    <t>BRECKENRIDGE METROPOLITAN</t>
  </si>
  <si>
    <t>SHAWNEE</t>
  </si>
  <si>
    <t>WAGGENER HIGH</t>
  </si>
  <si>
    <t>S</t>
  </si>
  <si>
    <t>PHOENIX SCHOOL OF DISCOVER</t>
  </si>
  <si>
    <t>ZACHARY TAYLOR ELEMENTARY</t>
  </si>
  <si>
    <t>SENECA HIGH</t>
  </si>
  <si>
    <t xml:space="preserve">NEWBURG MIDDLE                    </t>
  </si>
  <si>
    <t>Coleridge Taylor Elementary</t>
  </si>
  <si>
    <t xml:space="preserve">WESTPORT MIDDLE SCHOOL             </t>
  </si>
  <si>
    <t>FARNSLEY MIDDLE</t>
  </si>
  <si>
    <t>CARRITHERS MIDDLE</t>
  </si>
  <si>
    <t>Note:  An award letter has not been received for the Regular allocation therefore this amount is projected.</t>
  </si>
  <si>
    <t>BOY'S HAVEN</t>
  </si>
  <si>
    <t>ST JOSEPH CHILDRENS HOME</t>
  </si>
  <si>
    <t>KENNEDY, JOHN ELEMENTARY</t>
  </si>
  <si>
    <t>New information to be shared.</t>
  </si>
  <si>
    <t>Mandatory for new or recent Title 1 Principals</t>
  </si>
  <si>
    <t>Mandatory for Principal OR Assistant Principal</t>
  </si>
  <si>
    <t>8:00-11:30 am</t>
  </si>
  <si>
    <t>Log into PDCentral for detailed description of each session.</t>
  </si>
  <si>
    <t>013098  SCHOOL NURSE</t>
  </si>
  <si>
    <r>
      <t xml:space="preserve">Cert Sub Spec Lim Proj  </t>
    </r>
    <r>
      <rPr>
        <b/>
        <sz val="8"/>
        <color rgb="FFFF0000"/>
        <rFont val="Arial"/>
        <family val="2"/>
      </rPr>
      <t>PAID ON HOURLY BASES ONLY  RETIRED TEACHERS</t>
    </r>
  </si>
  <si>
    <r>
      <t xml:space="preserve">Part Time Teacher </t>
    </r>
    <r>
      <rPr>
        <b/>
        <sz val="8"/>
        <color indexed="8"/>
        <rFont val="Arial"/>
        <family val="2"/>
      </rPr>
      <t xml:space="preserve"> </t>
    </r>
    <r>
      <rPr>
        <b/>
        <sz val="8"/>
        <color rgb="FFFF0000"/>
        <rFont val="Arial"/>
        <family val="2"/>
      </rPr>
      <t>PLACED IN POSITION CONTROL SPOT</t>
    </r>
  </si>
  <si>
    <t>DO NOT INCLUDE CURRENT TITLE 1 MUNIS CODES</t>
  </si>
  <si>
    <t>0580</t>
  </si>
  <si>
    <t>Travel - Other</t>
  </si>
  <si>
    <t>Supplies NOT ALLOWABLE</t>
  </si>
  <si>
    <t>-----------------------</t>
  </si>
  <si>
    <t>Number of Days &amp; Hours Per Day</t>
  </si>
  <si>
    <t>Furniture and Fixtures NEED T1 DIRECTOR APPROVAL</t>
  </si>
  <si>
    <t>EISENHOWER ELEMENTARY</t>
  </si>
  <si>
    <t>HIGHLAND MIDDLE</t>
  </si>
  <si>
    <t>KENNEDY, ALEX ELEMENTARY</t>
  </si>
  <si>
    <t>MINOR DANIELS ACADEMY</t>
  </si>
  <si>
    <t>SMYRNA ELEMENTARY</t>
  </si>
  <si>
    <t>INSTRUCTIONS FOR SETTING UP FY18 TITLE I BUDGET</t>
  </si>
  <si>
    <t xml:space="preserve">February 09, 2017 = Novice </t>
  </si>
  <si>
    <t>Gheens Room 202</t>
  </si>
  <si>
    <t>PD#16-1780930</t>
  </si>
  <si>
    <t>February 09, 2017 = Apprentice</t>
  </si>
  <si>
    <t>12:30-3:30 pm</t>
  </si>
  <si>
    <t>PD#16-1780933</t>
  </si>
  <si>
    <t xml:space="preserve">February 15, 2017 = Apprentice </t>
  </si>
  <si>
    <t>February 15, 2017 = Novice</t>
  </si>
  <si>
    <t>PD#16-1780931</t>
  </si>
  <si>
    <t>PD#16-1780935</t>
  </si>
  <si>
    <t>February 16, 2017 = Proficient</t>
  </si>
  <si>
    <t>8:00-11:00 am</t>
  </si>
  <si>
    <t>PD#16-1780936</t>
  </si>
  <si>
    <t>February 16, 2017 = Distinguished</t>
  </si>
  <si>
    <t>12:00-3:00pm</t>
  </si>
  <si>
    <t>PD#16-1780937</t>
  </si>
  <si>
    <t>2017-2018 school year.  For example, an itinerant teacher must be placed on the itinerant teacher line.  A resource</t>
  </si>
  <si>
    <t>E-mail separately from all other documents.   Title e-mail  SCHOOL NAME FY18 Title 1</t>
  </si>
  <si>
    <t>Title I Staff Worksheet  -  FY18</t>
  </si>
  <si>
    <t>Title I Budget Allocation Worksheet  -  FY18</t>
  </si>
  <si>
    <r>
      <t>Worksheets are due to  Karen Moore @ Gheens Grants &amp; Awards office by WEDNESDAY</t>
    </r>
    <r>
      <rPr>
        <b/>
        <sz val="12"/>
        <color indexed="10"/>
        <rFont val="Cambria"/>
        <family val="1"/>
      </rPr>
      <t>, March 1, 2017</t>
    </r>
  </si>
  <si>
    <t>Please e-mail separately from all other grant worksheets &amp; title e-mail  SCHOOL NAME Title 1 FY18.</t>
  </si>
  <si>
    <t>FY18 TITLE I BUDGET FORM DESCRIPTION OF SCHOOL WIDE PROGRAM</t>
  </si>
  <si>
    <t xml:space="preserve">  Title I Program Description - FY18</t>
  </si>
  <si>
    <t>FY18 Title I Projected Budget Allocations</t>
  </si>
  <si>
    <t>FERN CREEK HIGH</t>
  </si>
  <si>
    <t>0610</t>
  </si>
  <si>
    <t>Supplies</t>
  </si>
  <si>
    <t>011392</t>
  </si>
  <si>
    <r>
      <t>Certified Stipends</t>
    </r>
    <r>
      <rPr>
        <sz val="8"/>
        <color indexed="8"/>
        <rFont val="Cambria"/>
        <family val="1"/>
        <scheme val="major"/>
      </rPr>
      <t xml:space="preserve"> </t>
    </r>
    <r>
      <rPr>
        <b/>
        <sz val="8"/>
        <color indexed="10"/>
        <rFont val="Cambria"/>
        <family val="1"/>
      </rPr>
      <t>(PROF LEARNING = HOURS ONLY)</t>
    </r>
  </si>
  <si>
    <r>
      <t xml:space="preserve">Certified Stipends </t>
    </r>
    <r>
      <rPr>
        <b/>
        <sz val="8"/>
        <color rgb="FFFF0000"/>
        <rFont val="Cambria"/>
        <family val="1"/>
        <scheme val="major"/>
      </rPr>
      <t>(INTERVENTIONS = HOURS ONLY)</t>
    </r>
  </si>
  <si>
    <t>Title I FY18 Regular Allocation (Projected)</t>
  </si>
  <si>
    <t>DUE MONDAY, FEBRUARY 27, 2017</t>
  </si>
  <si>
    <t>Title I Allocation (Project 310D)</t>
  </si>
  <si>
    <t>Parental Involvement (Project 310DM)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</si>
</sst>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79" x14ac:knownFonts="1">
    <font>
      <sz val="10"/>
      <name val="Arial"/>
    </font>
    <font>
      <sz val="10"/>
      <name val="Arial"/>
      <family val="2"/>
    </font>
    <font>
      <sz val="10"/>
      <color indexed="8"/>
      <name val="Arial"/>
      <family val="2"/>
    </font>
    <font>
      <sz val="8"/>
      <name val="Arial"/>
      <family val="2"/>
    </font>
    <font>
      <b/>
      <sz val="10"/>
      <name val="Arial"/>
      <family val="2"/>
    </font>
    <font>
      <b/>
      <sz val="11"/>
      <name val="Arial"/>
      <family val="2"/>
    </font>
    <font>
      <b/>
      <sz val="10"/>
      <color indexed="8"/>
      <name val="Arial"/>
      <family val="2"/>
    </font>
    <font>
      <sz val="9"/>
      <color indexed="8"/>
      <name val="Arial"/>
      <family val="2"/>
    </font>
    <font>
      <i/>
      <sz val="9"/>
      <color indexed="8"/>
      <name val="Arial"/>
      <family val="2"/>
    </font>
    <font>
      <sz val="9"/>
      <name val="Arial"/>
      <family val="2"/>
    </font>
    <font>
      <sz val="11"/>
      <name val="Arial"/>
      <family val="2"/>
    </font>
    <font>
      <b/>
      <sz val="10"/>
      <color indexed="10"/>
      <name val="Arial"/>
      <family val="2"/>
    </font>
    <font>
      <sz val="10"/>
      <name val="Arial"/>
      <family val="2"/>
    </font>
    <font>
      <b/>
      <sz val="11"/>
      <color indexed="10"/>
      <name val="Arial"/>
      <family val="2"/>
    </font>
    <font>
      <b/>
      <i/>
      <sz val="10"/>
      <name val="Arial"/>
      <family val="2"/>
    </font>
    <font>
      <sz val="14"/>
      <name val="Arial"/>
      <family val="2"/>
    </font>
    <font>
      <b/>
      <sz val="14"/>
      <color indexed="10"/>
      <name val="Arial"/>
      <family val="2"/>
    </font>
    <font>
      <b/>
      <sz val="10"/>
      <color indexed="10"/>
      <name val="Arial"/>
      <family val="2"/>
    </font>
    <font>
      <b/>
      <sz val="9"/>
      <color indexed="8"/>
      <name val="Arial"/>
      <family val="2"/>
    </font>
    <font>
      <sz val="9"/>
      <name val="Arial"/>
      <family val="2"/>
    </font>
    <font>
      <sz val="9"/>
      <color indexed="8"/>
      <name val="Arial"/>
      <family val="2"/>
    </font>
    <font>
      <b/>
      <sz val="9"/>
      <name val="Arial"/>
      <family val="2"/>
    </font>
    <font>
      <b/>
      <u/>
      <sz val="9"/>
      <name val="Arial"/>
      <family val="2"/>
    </font>
    <font>
      <sz val="10"/>
      <color indexed="63"/>
      <name val="Arial"/>
      <family val="2"/>
    </font>
    <font>
      <sz val="10"/>
      <color indexed="23"/>
      <name val="Arial"/>
      <family val="2"/>
    </font>
    <font>
      <b/>
      <sz val="9"/>
      <color indexed="10"/>
      <name val="Arial"/>
      <family val="2"/>
    </font>
    <font>
      <sz val="10"/>
      <color indexed="10"/>
      <name val="Arial"/>
      <family val="2"/>
    </font>
    <font>
      <sz val="12"/>
      <name val="Arial"/>
      <family val="2"/>
    </font>
    <font>
      <b/>
      <sz val="12"/>
      <name val="Arial"/>
      <family val="2"/>
    </font>
    <font>
      <sz val="12"/>
      <name val="Cambria"/>
      <family val="1"/>
    </font>
    <font>
      <b/>
      <u/>
      <sz val="12"/>
      <name val="Cambria"/>
      <family val="1"/>
    </font>
    <font>
      <b/>
      <sz val="12"/>
      <name val="Cambria"/>
      <family val="1"/>
    </font>
    <font>
      <sz val="12"/>
      <name val="Wingdings"/>
      <charset val="2"/>
    </font>
    <font>
      <b/>
      <u/>
      <sz val="20"/>
      <color indexed="10"/>
      <name val="Cambria"/>
      <family val="1"/>
    </font>
    <font>
      <b/>
      <sz val="12"/>
      <color indexed="8"/>
      <name val="Arial"/>
      <family val="2"/>
    </font>
    <font>
      <sz val="12"/>
      <color indexed="8"/>
      <name val="Arial"/>
      <family val="2"/>
    </font>
    <font>
      <b/>
      <sz val="12"/>
      <color indexed="10"/>
      <name val="Cambria"/>
      <family val="1"/>
    </font>
    <font>
      <b/>
      <sz val="12"/>
      <color indexed="8"/>
      <name val="Cambria"/>
      <family val="1"/>
    </font>
    <font>
      <b/>
      <u/>
      <sz val="12"/>
      <color indexed="10"/>
      <name val="Cambria"/>
      <family val="1"/>
    </font>
    <font>
      <b/>
      <sz val="12"/>
      <color indexed="10"/>
      <name val="Arial"/>
      <family val="2"/>
    </font>
    <font>
      <sz val="12"/>
      <name val="Calibri"/>
      <family val="2"/>
    </font>
    <font>
      <sz val="9"/>
      <name val="Calibri"/>
      <family val="2"/>
    </font>
    <font>
      <b/>
      <sz val="14"/>
      <name val="Cambria"/>
      <family val="1"/>
    </font>
    <font>
      <u/>
      <sz val="10"/>
      <color theme="10"/>
      <name val="Arial"/>
      <family val="2"/>
    </font>
    <font>
      <sz val="10"/>
      <color rgb="FF0070C0"/>
      <name val="Arial"/>
      <family val="2"/>
    </font>
    <font>
      <b/>
      <sz val="10"/>
      <color rgb="FF0070C0"/>
      <name val="Arial"/>
      <family val="2"/>
    </font>
    <font>
      <sz val="12"/>
      <name val="Cambria"/>
      <family val="1"/>
      <scheme val="major"/>
    </font>
    <font>
      <b/>
      <u/>
      <sz val="12"/>
      <name val="Cambria"/>
      <family val="1"/>
      <scheme val="major"/>
    </font>
    <font>
      <sz val="10"/>
      <name val="Cambria"/>
      <family val="1"/>
      <scheme val="major"/>
    </font>
    <font>
      <b/>
      <sz val="10"/>
      <name val="Cambria"/>
      <family val="1"/>
      <scheme val="major"/>
    </font>
    <font>
      <b/>
      <sz val="10"/>
      <color indexed="10"/>
      <name val="Cambria"/>
      <family val="1"/>
      <scheme val="major"/>
    </font>
    <font>
      <sz val="14"/>
      <name val="Cambria"/>
      <family val="1"/>
      <scheme val="major"/>
    </font>
    <font>
      <b/>
      <sz val="14"/>
      <color indexed="10"/>
      <name val="Cambria"/>
      <family val="1"/>
      <scheme val="major"/>
    </font>
    <font>
      <u/>
      <sz val="12"/>
      <color rgb="FF1729CF"/>
      <name val="Cambria"/>
      <family val="1"/>
      <scheme val="major"/>
    </font>
    <font>
      <sz val="12"/>
      <color rgb="FF1729CF"/>
      <name val="Cambria"/>
      <family val="1"/>
      <scheme val="major"/>
    </font>
    <font>
      <b/>
      <sz val="20"/>
      <color rgb="FFFF0000"/>
      <name val="Cambria"/>
      <family val="1"/>
      <scheme val="major"/>
    </font>
    <font>
      <b/>
      <sz val="12"/>
      <color indexed="8"/>
      <name val="Cambria"/>
      <family val="1"/>
      <scheme val="major"/>
    </font>
    <font>
      <b/>
      <sz val="12"/>
      <name val="Cambria"/>
      <family val="1"/>
      <scheme val="major"/>
    </font>
    <font>
      <sz val="12"/>
      <color indexed="8"/>
      <name val="Cambria"/>
      <family val="1"/>
      <scheme val="major"/>
    </font>
    <font>
      <b/>
      <sz val="12"/>
      <color indexed="10"/>
      <name val="Cambria"/>
      <family val="1"/>
      <scheme val="major"/>
    </font>
    <font>
      <sz val="12"/>
      <color rgb="FF0070C0"/>
      <name val="Cambria"/>
      <family val="1"/>
      <scheme val="major"/>
    </font>
    <font>
      <sz val="10"/>
      <color rgb="FFFF0000"/>
      <name val="Arial"/>
      <family val="2"/>
    </font>
    <font>
      <b/>
      <sz val="14"/>
      <name val="Cambria"/>
      <family val="1"/>
      <scheme val="major"/>
    </font>
    <font>
      <b/>
      <sz val="16"/>
      <color indexed="12"/>
      <name val="Cambria"/>
      <family val="1"/>
      <scheme val="major"/>
    </font>
    <font>
      <sz val="16"/>
      <name val="Cambria"/>
      <family val="1"/>
      <scheme val="major"/>
    </font>
    <font>
      <b/>
      <sz val="9"/>
      <color rgb="FFFF0000"/>
      <name val="Cambria"/>
      <family val="1"/>
      <scheme val="major"/>
    </font>
    <font>
      <b/>
      <sz val="11"/>
      <color rgb="FFFF0000"/>
      <name val="Arial"/>
      <family val="2"/>
    </font>
    <font>
      <b/>
      <sz val="10"/>
      <color rgb="FFFF0000"/>
      <name val="Arial"/>
      <family val="2"/>
    </font>
    <font>
      <b/>
      <sz val="11"/>
      <color theme="2" tint="-0.499984740745262"/>
      <name val="Arial"/>
      <family val="2"/>
    </font>
    <font>
      <b/>
      <sz val="12"/>
      <color rgb="FFFF0000"/>
      <name val="Cambria"/>
      <family val="1"/>
      <scheme val="major"/>
    </font>
    <font>
      <sz val="11"/>
      <name val="Calibri"/>
      <family val="2"/>
    </font>
    <font>
      <sz val="12"/>
      <color rgb="FFFF0000"/>
      <name val="Cambria"/>
      <family val="1"/>
      <scheme val="major"/>
    </font>
    <font>
      <sz val="11"/>
      <name val="Cambria"/>
      <family val="1"/>
      <scheme val="major"/>
    </font>
    <font>
      <b/>
      <sz val="9"/>
      <color rgb="FFFF0000"/>
      <name val="Arial"/>
      <family val="2"/>
    </font>
    <font>
      <b/>
      <sz val="8"/>
      <color rgb="FFFF0000"/>
      <name val="Arial"/>
      <family val="2"/>
    </font>
    <font>
      <b/>
      <sz val="8"/>
      <color indexed="8"/>
      <name val="Arial"/>
      <family val="2"/>
    </font>
    <font>
      <sz val="8"/>
      <color indexed="8"/>
      <name val="Cambria"/>
      <family val="1"/>
      <scheme val="major"/>
    </font>
    <font>
      <b/>
      <sz val="8"/>
      <color indexed="10"/>
      <name val="Cambria"/>
      <family val="1"/>
    </font>
    <font>
      <b/>
      <sz val="8"/>
      <color rgb="FFFF0000"/>
      <name val="Cambria"/>
      <family val="1"/>
      <scheme val="major"/>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9"/>
        <bgColor indexed="8"/>
      </patternFill>
    </fill>
    <fill>
      <patternFill patternType="solid">
        <fgColor theme="0"/>
        <bgColor indexed="64"/>
      </patternFill>
    </fill>
    <fill>
      <patternFill patternType="solid">
        <fgColor theme="0" tint="-0.1499984740745262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8"/>
      </top>
      <bottom style="hair">
        <color indexed="8"/>
      </bottom>
      <diagonal/>
    </border>
    <border>
      <left style="hair">
        <color indexed="64"/>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bottom style="hair">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22"/>
      </left>
      <right style="thin">
        <color indexed="22"/>
      </right>
      <top/>
      <bottom/>
      <diagonal/>
    </border>
    <border>
      <left/>
      <right style="thin">
        <color indexed="22"/>
      </right>
      <top/>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style="thin">
        <color indexed="8"/>
      </top>
      <bottom style="hair">
        <color indexed="8"/>
      </bottom>
      <diagonal/>
    </border>
    <border>
      <left style="thin">
        <color indexed="22"/>
      </left>
      <right style="thin">
        <color indexed="22"/>
      </right>
      <top/>
      <bottom style="hair">
        <color indexed="64"/>
      </bottom>
      <diagonal/>
    </border>
    <border>
      <left style="thin">
        <color indexed="22"/>
      </left>
      <right style="thin">
        <color indexed="22"/>
      </right>
      <top/>
      <bottom style="hair">
        <color indexed="8"/>
      </bottom>
      <diagonal/>
    </border>
    <border>
      <left style="thin">
        <color indexed="22"/>
      </left>
      <right style="thin">
        <color indexed="22"/>
      </right>
      <top style="hair">
        <color indexed="64"/>
      </top>
      <bottom/>
      <diagonal/>
    </border>
    <border>
      <left style="thin">
        <color indexed="22"/>
      </left>
      <right/>
      <top style="hair">
        <color indexed="64"/>
      </top>
      <bottom/>
      <diagonal/>
    </border>
    <border>
      <left style="thin">
        <color indexed="22"/>
      </left>
      <right/>
      <top style="hair">
        <color indexed="8"/>
      </top>
      <bottom style="hair">
        <color indexed="8"/>
      </bottom>
      <diagonal/>
    </border>
    <border>
      <left style="thin">
        <color indexed="22"/>
      </left>
      <right style="thin">
        <color indexed="22"/>
      </right>
      <top style="hair">
        <color indexed="8"/>
      </top>
      <bottom style="hair">
        <color indexed="8"/>
      </bottom>
      <diagonal/>
    </border>
    <border>
      <left style="thin">
        <color indexed="22"/>
      </left>
      <right/>
      <top/>
      <bottom/>
      <diagonal/>
    </border>
    <border>
      <left style="thin">
        <color indexed="22"/>
      </left>
      <right/>
      <top/>
      <bottom style="hair">
        <color indexed="64"/>
      </bottom>
      <diagonal/>
    </border>
    <border>
      <left style="thin">
        <color indexed="22"/>
      </left>
      <right style="thin">
        <color indexed="22"/>
      </right>
      <top style="hair">
        <color indexed="8"/>
      </top>
      <bottom/>
      <diagonal/>
    </border>
    <border>
      <left style="thin">
        <color indexed="22"/>
      </left>
      <right/>
      <top/>
      <bottom style="hair">
        <color indexed="8"/>
      </bottom>
      <diagonal/>
    </border>
    <border>
      <left/>
      <right/>
      <top style="hair">
        <color indexed="8"/>
      </top>
      <bottom/>
      <diagonal/>
    </border>
    <border>
      <left/>
      <right style="thin">
        <color indexed="64"/>
      </right>
      <top/>
      <bottom/>
      <diagonal/>
    </border>
    <border>
      <left style="medium">
        <color indexed="64"/>
      </left>
      <right style="hair">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style="medium">
        <color theme="1"/>
      </left>
      <right/>
      <top/>
      <bottom style="dotted">
        <color theme="1"/>
      </bottom>
      <diagonal/>
    </border>
    <border>
      <left/>
      <right/>
      <top/>
      <bottom style="dotted">
        <color theme="1"/>
      </bottom>
      <diagonal/>
    </border>
    <border>
      <left style="hair">
        <color indexed="64"/>
      </left>
      <right style="hair">
        <color indexed="64"/>
      </right>
      <top/>
      <bottom/>
      <diagonal/>
    </border>
    <border>
      <left style="hair">
        <color indexed="64"/>
      </left>
      <right style="medium">
        <color indexed="64"/>
      </right>
      <top/>
      <bottom/>
      <diagonal/>
    </border>
    <border>
      <left style="medium">
        <color theme="1"/>
      </left>
      <right/>
      <top/>
      <bottom style="medium">
        <color theme="1"/>
      </bottom>
      <diagonal/>
    </border>
    <border>
      <left/>
      <right/>
      <top/>
      <bottom style="medium">
        <color theme="1"/>
      </bottom>
      <diagonal/>
    </border>
    <border>
      <left/>
      <right style="medium">
        <color indexed="64"/>
      </right>
      <top/>
      <bottom style="medium">
        <color theme="1"/>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0" fontId="43" fillId="0" borderId="0" applyNumberFormat="0" applyFill="0" applyBorder="0" applyAlignment="0" applyProtection="0">
      <alignment vertical="top"/>
      <protection locked="0"/>
    </xf>
    <xf numFmtId="0" fontId="2" fillId="0" borderId="0"/>
    <xf numFmtId="0" fontId="2" fillId="0" borderId="0"/>
  </cellStyleXfs>
  <cellXfs count="414">
    <xf numFmtId="0" fontId="0" fillId="0" borderId="0" xfId="0"/>
    <xf numFmtId="0" fontId="0" fillId="0" borderId="0" xfId="0" applyFill="1"/>
    <xf numFmtId="0" fontId="0" fillId="0" borderId="0" xfId="0" applyFill="1" applyAlignment="1">
      <alignment wrapText="1"/>
    </xf>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1" xfId="0" applyFont="1" applyFill="1" applyBorder="1" applyAlignment="1">
      <alignment horizontal="center" vertical="center" wrapText="1"/>
    </xf>
    <xf numFmtId="0" fontId="0" fillId="0" borderId="0" xfId="0" applyBorder="1" applyAlignment="1">
      <alignment vertical="center"/>
    </xf>
    <xf numFmtId="0" fontId="1" fillId="0" borderId="1" xfId="0" applyFont="1" applyFill="1" applyBorder="1" applyAlignment="1">
      <alignment horizontal="center" vertical="center" wrapText="1"/>
    </xf>
    <xf numFmtId="0" fontId="0" fillId="0" borderId="0" xfId="0" applyBorder="1" applyAlignment="1">
      <alignment horizontal="center" vertical="center" wrapText="1"/>
    </xf>
    <xf numFmtId="0" fontId="10" fillId="0" borderId="0" xfId="0" applyFont="1" applyAlignment="1">
      <alignment vertical="center"/>
    </xf>
    <xf numFmtId="0" fontId="0" fillId="0" borderId="0" xfId="0" applyAlignment="1" applyProtection="1">
      <alignment vertical="center"/>
    </xf>
    <xf numFmtId="0" fontId="0" fillId="0" borderId="0" xfId="0" applyAlignment="1" applyProtection="1">
      <alignment vertical="center" wrapText="1"/>
    </xf>
    <xf numFmtId="49" fontId="0" fillId="0" borderId="0" xfId="0" applyNumberFormat="1" applyBorder="1" applyAlignment="1">
      <alignment horizontal="center" vertical="center" wrapText="1"/>
    </xf>
    <xf numFmtId="49" fontId="0" fillId="0" borderId="0" xfId="0" applyNumberFormat="1" applyBorder="1" applyAlignment="1">
      <alignment vertical="center"/>
    </xf>
    <xf numFmtId="49" fontId="0" fillId="0" borderId="0" xfId="0" applyNumberFormat="1" applyAlignment="1">
      <alignment vertical="center"/>
    </xf>
    <xf numFmtId="0" fontId="2" fillId="0" borderId="1" xfId="2" applyFont="1" applyFill="1" applyBorder="1" applyAlignment="1">
      <alignment horizontal="center" vertical="center" wrapText="1"/>
    </xf>
    <xf numFmtId="0" fontId="6" fillId="0" borderId="1" xfId="2" applyFont="1" applyFill="1" applyBorder="1" applyAlignment="1">
      <alignment horizontal="left" vertical="center"/>
    </xf>
    <xf numFmtId="0" fontId="2" fillId="0" borderId="1" xfId="2" applyFont="1" applyFill="1" applyBorder="1" applyAlignment="1" applyProtection="1">
      <alignment horizontal="right" vertical="center"/>
      <protection locked="0"/>
    </xf>
    <xf numFmtId="38" fontId="0" fillId="0" borderId="1" xfId="0" applyNumberFormat="1" applyBorder="1" applyAlignment="1" applyProtection="1">
      <alignment vertical="center"/>
      <protection locked="0"/>
    </xf>
    <xf numFmtId="40" fontId="2" fillId="0" borderId="1" xfId="2" applyNumberFormat="1" applyFont="1" applyFill="1" applyBorder="1" applyAlignment="1" applyProtection="1">
      <alignment vertical="center"/>
      <protection locked="0"/>
    </xf>
    <xf numFmtId="49" fontId="0" fillId="0" borderId="1" xfId="0" applyNumberFormat="1" applyBorder="1" applyAlignment="1" applyProtection="1">
      <alignment vertical="center"/>
      <protection locked="0"/>
    </xf>
    <xf numFmtId="40" fontId="0" fillId="0" borderId="1" xfId="0" applyNumberFormat="1" applyBorder="1" applyAlignment="1" applyProtection="1">
      <alignment vertical="center"/>
      <protection locked="0"/>
    </xf>
    <xf numFmtId="0" fontId="1" fillId="0" borderId="1" xfId="2" applyFont="1" applyFill="1" applyBorder="1" applyAlignment="1" applyProtection="1">
      <alignment horizontal="right" vertical="center"/>
      <protection locked="0"/>
    </xf>
    <xf numFmtId="38" fontId="1" fillId="0" borderId="1" xfId="0" applyNumberFormat="1" applyFont="1" applyBorder="1" applyAlignment="1" applyProtection="1">
      <alignment vertical="center"/>
      <protection locked="0"/>
    </xf>
    <xf numFmtId="40" fontId="1" fillId="0" borderId="1" xfId="0" applyNumberFormat="1" applyFont="1" applyBorder="1" applyAlignment="1" applyProtection="1">
      <alignment vertical="center"/>
      <protection locked="0"/>
    </xf>
    <xf numFmtId="49" fontId="1" fillId="0" borderId="1" xfId="0" applyNumberFormat="1" applyFont="1" applyBorder="1" applyAlignment="1" applyProtection="1">
      <alignment vertical="center"/>
      <protection locked="0"/>
    </xf>
    <xf numFmtId="0" fontId="2" fillId="0" borderId="1" xfId="2" applyFont="1" applyFill="1" applyBorder="1" applyAlignment="1">
      <alignment horizontal="right" vertical="center"/>
    </xf>
    <xf numFmtId="38" fontId="0" fillId="0" borderId="1" xfId="0" applyNumberFormat="1" applyBorder="1" applyAlignment="1">
      <alignment vertical="center"/>
    </xf>
    <xf numFmtId="49" fontId="0" fillId="0" borderId="1" xfId="0" applyNumberFormat="1" applyBorder="1" applyAlignment="1">
      <alignment vertical="center"/>
    </xf>
    <xf numFmtId="0" fontId="2" fillId="0" borderId="0" xfId="0" applyFont="1" applyAlignment="1" applyProtection="1">
      <alignment vertical="center"/>
    </xf>
    <xf numFmtId="0" fontId="4" fillId="0" borderId="0" xfId="0" applyFont="1"/>
    <xf numFmtId="0" fontId="0" fillId="0" borderId="0" xfId="0"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5" fillId="0" borderId="0" xfId="0" applyFont="1"/>
    <xf numFmtId="0" fontId="17" fillId="0" borderId="0" xfId="0" applyFont="1" applyAlignment="1" applyProtection="1">
      <alignment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20" fillId="0" borderId="1" xfId="2" applyFont="1" applyFill="1" applyBorder="1" applyAlignment="1">
      <alignment vertical="center"/>
    </xf>
    <xf numFmtId="0" fontId="22" fillId="0" borderId="1" xfId="0" applyFont="1" applyBorder="1" applyAlignment="1">
      <alignment horizontal="left" vertical="center"/>
    </xf>
    <xf numFmtId="0" fontId="25" fillId="0" borderId="1" xfId="2" applyFont="1" applyFill="1" applyBorder="1" applyAlignment="1">
      <alignment horizontal="left" vertical="center"/>
    </xf>
    <xf numFmtId="0" fontId="26" fillId="0" borderId="0" xfId="0" applyFont="1"/>
    <xf numFmtId="0" fontId="0" fillId="0" borderId="0" xfId="0" applyBorder="1" applyAlignment="1">
      <alignment horizontal="right" vertical="center"/>
    </xf>
    <xf numFmtId="0" fontId="0" fillId="0" borderId="0" xfId="0" applyBorder="1" applyAlignment="1">
      <alignment vertical="center" wrapText="1"/>
    </xf>
    <xf numFmtId="0" fontId="0" fillId="0" borderId="0" xfId="0" applyFill="1" applyBorder="1" applyAlignment="1">
      <alignment horizontal="right" vertical="center"/>
    </xf>
    <xf numFmtId="0" fontId="2" fillId="0" borderId="1" xfId="2" applyFont="1" applyFill="1" applyBorder="1" applyAlignment="1" applyProtection="1">
      <alignment horizontal="center" vertical="center"/>
      <protection locked="0"/>
    </xf>
    <xf numFmtId="0" fontId="6" fillId="0" borderId="1" xfId="2" applyFont="1" applyFill="1" applyBorder="1" applyAlignment="1" applyProtection="1">
      <alignment horizontal="left" vertical="center"/>
      <protection locked="0"/>
    </xf>
    <xf numFmtId="38" fontId="12" fillId="5" borderId="9" xfId="0" applyNumberFormat="1" applyFont="1" applyFill="1" applyBorder="1" applyAlignment="1">
      <alignment horizontal="right" vertical="center"/>
    </xf>
    <xf numFmtId="38" fontId="12" fillId="5" borderId="10" xfId="0" applyNumberFormat="1" applyFont="1" applyFill="1" applyBorder="1" applyAlignment="1">
      <alignment horizontal="right" vertical="center"/>
    </xf>
    <xf numFmtId="38" fontId="0" fillId="5" borderId="11" xfId="0" applyNumberFormat="1" applyFill="1" applyBorder="1" applyAlignment="1">
      <alignment vertical="center"/>
    </xf>
    <xf numFmtId="38" fontId="0" fillId="0" borderId="12" xfId="0" applyNumberFormat="1" applyBorder="1" applyAlignment="1">
      <alignment vertical="center"/>
    </xf>
    <xf numFmtId="38" fontId="12" fillId="5" borderId="13" xfId="0" applyNumberFormat="1" applyFont="1" applyFill="1" applyBorder="1" applyAlignment="1">
      <alignment horizontal="right" vertical="center"/>
    </xf>
    <xf numFmtId="38" fontId="12" fillId="5" borderId="8" xfId="0" applyNumberFormat="1" applyFont="1" applyFill="1" applyBorder="1" applyAlignment="1">
      <alignment horizontal="right" vertical="center"/>
    </xf>
    <xf numFmtId="38" fontId="12" fillId="5" borderId="14" xfId="0" applyNumberFormat="1" applyFont="1" applyFill="1" applyBorder="1" applyAlignment="1">
      <alignment horizontal="right" vertical="center"/>
    </xf>
    <xf numFmtId="38" fontId="0" fillId="0" borderId="0" xfId="0" applyNumberFormat="1" applyAlignment="1">
      <alignment vertical="center"/>
    </xf>
    <xf numFmtId="164" fontId="0" fillId="0" borderId="0" xfId="0" applyNumberFormat="1" applyAlignment="1">
      <alignment horizontal="left" wrapText="1"/>
    </xf>
    <xf numFmtId="164" fontId="0" fillId="0" borderId="0" xfId="0" applyNumberFormat="1" applyAlignment="1">
      <alignment horizontal="left"/>
    </xf>
    <xf numFmtId="164" fontId="0" fillId="0" borderId="1" xfId="0" applyNumberFormat="1" applyBorder="1" applyAlignment="1">
      <alignment horizontal="left"/>
    </xf>
    <xf numFmtId="0" fontId="0" fillId="0" borderId="0" xfId="0" applyAlignment="1">
      <alignment horizontal="left"/>
    </xf>
    <xf numFmtId="49" fontId="7" fillId="0" borderId="1" xfId="2" applyNumberFormat="1" applyFont="1" applyFill="1" applyBorder="1" applyAlignment="1">
      <alignment vertical="center"/>
    </xf>
    <xf numFmtId="38" fontId="0" fillId="5" borderId="1" xfId="0" applyNumberFormat="1" applyFill="1" applyBorder="1" applyAlignment="1" applyProtection="1">
      <alignment vertical="center"/>
      <protection locked="0"/>
    </xf>
    <xf numFmtId="0" fontId="2" fillId="5" borderId="1" xfId="2" applyFont="1" applyFill="1" applyBorder="1" applyAlignment="1" applyProtection="1">
      <alignment horizontal="right" vertical="center"/>
      <protection locked="0"/>
    </xf>
    <xf numFmtId="49" fontId="9" fillId="0" borderId="1" xfId="0" applyNumberFormat="1" applyFont="1" applyBorder="1" applyAlignment="1">
      <alignment vertical="center"/>
    </xf>
    <xf numFmtId="38" fontId="0" fillId="0" borderId="0" xfId="0" applyNumberFormat="1" applyAlignment="1">
      <alignment horizontal="center" vertical="center"/>
    </xf>
    <xf numFmtId="164" fontId="2" fillId="0" borderId="1" xfId="2" applyNumberFormat="1" applyFont="1" applyFill="1" applyBorder="1" applyAlignment="1">
      <alignment horizontal="center" vertical="center" wrapText="1"/>
    </xf>
    <xf numFmtId="49" fontId="2" fillId="0" borderId="1" xfId="2" applyNumberFormat="1" applyFont="1" applyFill="1" applyBorder="1" applyAlignment="1">
      <alignment horizontal="center" vertical="center" wrapText="1"/>
    </xf>
    <xf numFmtId="0" fontId="27" fillId="0" borderId="0" xfId="0" applyFont="1"/>
    <xf numFmtId="0" fontId="2" fillId="6" borderId="1" xfId="2" applyFont="1" applyFill="1" applyBorder="1" applyAlignment="1" applyProtection="1">
      <alignment horizontal="right" vertical="center"/>
      <protection locked="0"/>
    </xf>
    <xf numFmtId="40" fontId="44" fillId="6" borderId="1" xfId="0" applyNumberFormat="1" applyFont="1" applyFill="1" applyBorder="1" applyAlignment="1" applyProtection="1">
      <alignment vertical="center"/>
      <protection locked="0"/>
    </xf>
    <xf numFmtId="38" fontId="0" fillId="6" borderId="1" xfId="0" applyNumberFormat="1" applyFill="1" applyBorder="1" applyAlignment="1" applyProtection="1">
      <alignment vertical="center"/>
      <protection locked="0"/>
    </xf>
    <xf numFmtId="0" fontId="18" fillId="6" borderId="1" xfId="2" applyFont="1" applyFill="1" applyBorder="1" applyAlignment="1">
      <alignment vertical="center"/>
    </xf>
    <xf numFmtId="0" fontId="21" fillId="6" borderId="0" xfId="0" applyFont="1" applyFill="1"/>
    <xf numFmtId="38" fontId="1" fillId="5" borderId="1" xfId="0" applyNumberFormat="1" applyFont="1" applyFill="1" applyBorder="1" applyAlignment="1" applyProtection="1">
      <alignment vertical="center"/>
      <protection locked="0"/>
    </xf>
    <xf numFmtId="0" fontId="5" fillId="0" borderId="0" xfId="0" applyFont="1" applyAlignment="1" applyProtection="1">
      <alignment horizontal="center" vertical="center"/>
    </xf>
    <xf numFmtId="0" fontId="0" fillId="0" borderId="0" xfId="0" applyProtection="1"/>
    <xf numFmtId="0" fontId="11" fillId="0" borderId="0" xfId="0" applyFont="1" applyFill="1" applyProtection="1"/>
    <xf numFmtId="0" fontId="0" fillId="0" borderId="0" xfId="0" applyFill="1" applyAlignment="1" applyProtection="1">
      <alignment wrapText="1"/>
    </xf>
    <xf numFmtId="0" fontId="0" fillId="0" borderId="0" xfId="0" applyFill="1" applyProtection="1"/>
    <xf numFmtId="0" fontId="0" fillId="5" borderId="0" xfId="0" applyFill="1" applyProtection="1"/>
    <xf numFmtId="38" fontId="0" fillId="5" borderId="0" xfId="0" applyNumberFormat="1" applyFill="1" applyBorder="1" applyProtection="1"/>
    <xf numFmtId="0" fontId="0" fillId="0" borderId="0" xfId="0" applyProtection="1">
      <protection locked="0"/>
    </xf>
    <xf numFmtId="0" fontId="0" fillId="5" borderId="0" xfId="0" applyFill="1" applyProtection="1">
      <protection locked="0"/>
    </xf>
    <xf numFmtId="38" fontId="0" fillId="5" borderId="0" xfId="0" applyNumberFormat="1" applyFill="1" applyProtection="1">
      <protection locked="0"/>
    </xf>
    <xf numFmtId="0" fontId="10" fillId="0" borderId="0" xfId="0" applyFont="1" applyAlignment="1" applyProtection="1">
      <alignment vertical="center"/>
    </xf>
    <xf numFmtId="0" fontId="10" fillId="0" borderId="16" xfId="0" applyFont="1" applyBorder="1" applyAlignment="1" applyProtection="1">
      <alignment vertical="center"/>
    </xf>
    <xf numFmtId="0" fontId="10" fillId="0" borderId="0" xfId="0" applyFont="1" applyAlignment="1" applyProtection="1">
      <alignment horizontal="left" vertical="center" wrapText="1"/>
    </xf>
    <xf numFmtId="0" fontId="27" fillId="0" borderId="0" xfId="0" applyFont="1" applyProtection="1">
      <protection locked="0"/>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2" fillId="5" borderId="19" xfId="0" applyNumberFormat="1" applyFont="1" applyFill="1" applyBorder="1" applyAlignment="1">
      <alignment horizontal="right" vertical="center"/>
    </xf>
    <xf numFmtId="38" fontId="0" fillId="5" borderId="18" xfId="0" applyNumberFormat="1" applyFill="1" applyBorder="1" applyAlignment="1">
      <alignment vertical="center"/>
    </xf>
    <xf numFmtId="38" fontId="0" fillId="0" borderId="20" xfId="0" applyNumberFormat="1" applyBorder="1" applyAlignment="1">
      <alignment vertical="center"/>
    </xf>
    <xf numFmtId="49" fontId="0" fillId="0" borderId="1" xfId="0" applyNumberFormat="1" applyBorder="1" applyAlignment="1" applyProtection="1">
      <alignment horizontal="left"/>
      <protection locked="0"/>
    </xf>
    <xf numFmtId="49" fontId="1" fillId="0" borderId="1" xfId="0" applyNumberFormat="1" applyFont="1" applyBorder="1" applyAlignment="1" applyProtection="1">
      <alignment horizontal="left"/>
      <protection locked="0"/>
    </xf>
    <xf numFmtId="49" fontId="0" fillId="0" borderId="1" xfId="0" applyNumberFormat="1" applyBorder="1" applyAlignment="1">
      <alignment horizontal="left"/>
    </xf>
    <xf numFmtId="0" fontId="1" fillId="0" borderId="0" xfId="0" applyFont="1" applyAlignment="1">
      <alignment horizontal="center" vertical="center"/>
    </xf>
    <xf numFmtId="0" fontId="0" fillId="0" borderId="15" xfId="0" applyBorder="1" applyAlignment="1" applyProtection="1">
      <alignment vertical="center"/>
      <protection locked="0"/>
    </xf>
    <xf numFmtId="0" fontId="1" fillId="0" borderId="15" xfId="0" applyFont="1" applyBorder="1" applyAlignment="1" applyProtection="1">
      <alignment vertical="center"/>
      <protection locked="0"/>
    </xf>
    <xf numFmtId="0" fontId="0" fillId="0" borderId="15" xfId="0" applyBorder="1" applyAlignment="1">
      <alignment vertical="center"/>
    </xf>
    <xf numFmtId="0" fontId="2" fillId="0" borderId="22" xfId="2" applyFont="1" applyFill="1" applyBorder="1" applyAlignment="1">
      <alignment horizontal="center" vertical="center" wrapText="1"/>
    </xf>
    <xf numFmtId="0" fontId="29" fillId="0" borderId="0" xfId="0" applyFont="1"/>
    <xf numFmtId="0" fontId="46" fillId="0" borderId="0" xfId="0" applyFont="1"/>
    <xf numFmtId="0" fontId="47" fillId="0" borderId="0" xfId="0" applyFont="1"/>
    <xf numFmtId="0" fontId="10" fillId="0" borderId="0" xfId="0" applyFont="1" applyBorder="1" applyAlignment="1">
      <alignment vertical="center"/>
    </xf>
    <xf numFmtId="0" fontId="46" fillId="0" borderId="0" xfId="0" applyFont="1" applyAlignment="1" applyProtection="1">
      <alignment vertical="center"/>
    </xf>
    <xf numFmtId="0" fontId="28" fillId="0" borderId="0" xfId="0" applyFont="1" applyAlignment="1" applyProtection="1">
      <alignment horizontal="right" vertical="center"/>
    </xf>
    <xf numFmtId="38" fontId="0" fillId="0" borderId="0" xfId="0" applyNumberFormat="1" applyBorder="1" applyAlignment="1" applyProtection="1">
      <alignment vertical="center"/>
    </xf>
    <xf numFmtId="0" fontId="0" fillId="0" borderId="0" xfId="0" applyBorder="1"/>
    <xf numFmtId="0" fontId="16" fillId="0" borderId="0" xfId="0" applyFont="1" applyBorder="1" applyAlignment="1" applyProtection="1">
      <alignment horizontal="center" vertical="center"/>
    </xf>
    <xf numFmtId="0" fontId="15" fillId="0" borderId="0" xfId="0" applyFont="1" applyBorder="1"/>
    <xf numFmtId="0" fontId="46" fillId="0" borderId="0" xfId="0" applyFont="1" applyBorder="1" applyAlignment="1" applyProtection="1">
      <alignment horizontal="center" vertical="center"/>
    </xf>
    <xf numFmtId="49" fontId="46" fillId="0" borderId="0" xfId="0" applyNumberFormat="1" applyFont="1" applyBorder="1" applyAlignment="1" applyProtection="1">
      <alignment horizontal="right" vertical="center"/>
    </xf>
    <xf numFmtId="0" fontId="46" fillId="0" borderId="0" xfId="0" applyFont="1" applyBorder="1" applyAlignment="1" applyProtection="1">
      <alignment horizontal="right" vertical="center"/>
    </xf>
    <xf numFmtId="38" fontId="48" fillId="0" borderId="0" xfId="0" applyNumberFormat="1" applyFont="1" applyFill="1" applyAlignment="1" applyProtection="1">
      <alignment vertical="center" wrapText="1"/>
    </xf>
    <xf numFmtId="0" fontId="48" fillId="0" borderId="0" xfId="0" applyFont="1" applyFill="1" applyAlignment="1" applyProtection="1">
      <alignment wrapText="1"/>
    </xf>
    <xf numFmtId="0" fontId="48" fillId="0" borderId="0" xfId="0" applyFont="1" applyFill="1" applyProtection="1"/>
    <xf numFmtId="0" fontId="48" fillId="0" borderId="0" xfId="0" applyFont="1" applyProtection="1"/>
    <xf numFmtId="0" fontId="48" fillId="0" borderId="0" xfId="0" applyFont="1" applyProtection="1">
      <protection locked="0"/>
    </xf>
    <xf numFmtId="0" fontId="49" fillId="5" borderId="0" xfId="0" applyFont="1" applyFill="1" applyProtection="1">
      <protection locked="0"/>
    </xf>
    <xf numFmtId="0" fontId="48" fillId="5" borderId="0" xfId="0" applyFont="1" applyFill="1" applyProtection="1">
      <protection locked="0"/>
    </xf>
    <xf numFmtId="0" fontId="50" fillId="5" borderId="0" xfId="0" applyFont="1" applyFill="1" applyProtection="1">
      <protection locked="0"/>
    </xf>
    <xf numFmtId="0" fontId="48" fillId="5" borderId="0" xfId="0" applyFont="1" applyFill="1" applyProtection="1"/>
    <xf numFmtId="0" fontId="48" fillId="0" borderId="0" xfId="0" applyFont="1" applyBorder="1" applyAlignment="1" applyProtection="1">
      <alignment vertical="center"/>
    </xf>
    <xf numFmtId="0" fontId="48" fillId="0" borderId="0" xfId="0" applyFont="1"/>
    <xf numFmtId="0" fontId="50" fillId="0" borderId="0" xfId="0" applyFont="1"/>
    <xf numFmtId="0" fontId="51" fillId="0" borderId="0" xfId="0" applyFont="1"/>
    <xf numFmtId="0" fontId="52" fillId="0" borderId="0" xfId="0" applyFont="1" applyAlignment="1" applyProtection="1">
      <alignment horizontal="center" vertical="center"/>
    </xf>
    <xf numFmtId="38" fontId="48" fillId="0" borderId="0" xfId="0" applyNumberFormat="1" applyFont="1" applyBorder="1" applyAlignment="1" applyProtection="1">
      <alignment vertical="center"/>
    </xf>
    <xf numFmtId="38" fontId="48" fillId="0" borderId="24" xfId="0" applyNumberFormat="1" applyFont="1" applyBorder="1" applyAlignment="1" applyProtection="1">
      <alignment vertical="center"/>
    </xf>
    <xf numFmtId="0" fontId="48" fillId="0" borderId="0" xfId="0" applyFont="1" applyBorder="1"/>
    <xf numFmtId="38" fontId="48" fillId="0" borderId="0" xfId="0" applyNumberFormat="1" applyFont="1" applyFill="1" applyBorder="1" applyAlignment="1" applyProtection="1">
      <alignment vertical="center"/>
    </xf>
    <xf numFmtId="38" fontId="48" fillId="5" borderId="0" xfId="0" applyNumberFormat="1" applyFont="1" applyFill="1" applyBorder="1" applyAlignment="1" applyProtection="1">
      <alignment vertical="center"/>
    </xf>
    <xf numFmtId="38" fontId="48" fillId="0" borderId="0" xfId="0" applyNumberFormat="1" applyFont="1" applyBorder="1" applyAlignment="1" applyProtection="1">
      <alignment vertical="center"/>
      <protection locked="0"/>
    </xf>
    <xf numFmtId="38" fontId="48" fillId="2" borderId="0" xfId="0" applyNumberFormat="1" applyFont="1" applyFill="1" applyBorder="1" applyAlignment="1" applyProtection="1">
      <alignment vertical="center"/>
    </xf>
    <xf numFmtId="38" fontId="48" fillId="0" borderId="25" xfId="0" applyNumberFormat="1" applyFont="1" applyBorder="1" applyAlignment="1" applyProtection="1">
      <alignment vertical="center"/>
    </xf>
    <xf numFmtId="0" fontId="50" fillId="0" borderId="0" xfId="0" applyFont="1" applyAlignment="1" applyProtection="1">
      <alignment horizontal="left" vertical="center" wrapText="1"/>
    </xf>
    <xf numFmtId="0" fontId="46" fillId="0" borderId="0" xfId="0" applyFont="1" applyProtection="1">
      <protection locked="0"/>
    </xf>
    <xf numFmtId="0" fontId="53" fillId="0" borderId="0" xfId="1" applyFont="1" applyAlignment="1" applyProtection="1">
      <protection locked="0"/>
    </xf>
    <xf numFmtId="0" fontId="54" fillId="0" borderId="0" xfId="0" applyFont="1" applyProtection="1">
      <protection locked="0"/>
    </xf>
    <xf numFmtId="0" fontId="11" fillId="0" borderId="0"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46" fillId="0" borderId="0" xfId="0" applyFont="1" applyAlignment="1" applyProtection="1">
      <alignment horizontal="center" vertical="center" wrapText="1"/>
    </xf>
    <xf numFmtId="49" fontId="46" fillId="0" borderId="0" xfId="0" applyNumberFormat="1" applyFont="1" applyAlignment="1" applyProtection="1">
      <alignment horizontal="center" vertical="center" wrapText="1"/>
    </xf>
    <xf numFmtId="0" fontId="46" fillId="0" borderId="0" xfId="0" applyFont="1" applyAlignment="1" applyProtection="1">
      <alignment vertical="center" wrapText="1"/>
    </xf>
    <xf numFmtId="0" fontId="46" fillId="0" borderId="26" xfId="0" applyFont="1" applyBorder="1" applyAlignment="1" applyProtection="1">
      <alignment horizontal="center" vertical="center"/>
    </xf>
    <xf numFmtId="49" fontId="46" fillId="0" borderId="26" xfId="0" applyNumberFormat="1" applyFont="1" applyFill="1" applyBorder="1" applyAlignment="1" applyProtection="1">
      <alignment horizontal="right" vertical="center"/>
    </xf>
    <xf numFmtId="0" fontId="27" fillId="0" borderId="26" xfId="0" applyFont="1" applyFill="1" applyBorder="1" applyAlignment="1" applyProtection="1">
      <alignment vertical="center"/>
    </xf>
    <xf numFmtId="0" fontId="27" fillId="0" borderId="26" xfId="0" applyFont="1" applyBorder="1" applyAlignment="1" applyProtection="1">
      <alignment vertical="center"/>
    </xf>
    <xf numFmtId="49" fontId="46" fillId="0" borderId="26" xfId="0" applyNumberFormat="1" applyFont="1" applyBorder="1" applyAlignment="1" applyProtection="1">
      <alignment horizontal="right" vertical="center"/>
    </xf>
    <xf numFmtId="0" fontId="27" fillId="0" borderId="27" xfId="0" applyFont="1" applyBorder="1" applyAlignment="1" applyProtection="1">
      <alignment horizontal="right" vertical="center"/>
    </xf>
    <xf numFmtId="38" fontId="27" fillId="0" borderId="26" xfId="0" applyNumberFormat="1" applyFont="1" applyBorder="1" applyAlignment="1" applyProtection="1">
      <alignment vertical="center"/>
    </xf>
    <xf numFmtId="0" fontId="46" fillId="0" borderId="28" xfId="0" applyFont="1" applyBorder="1" applyAlignment="1" applyProtection="1">
      <alignment horizontal="center" vertical="center"/>
    </xf>
    <xf numFmtId="49" fontId="46" fillId="0" borderId="28" xfId="0" applyNumberFormat="1" applyFont="1" applyBorder="1" applyAlignment="1" applyProtection="1">
      <alignment horizontal="right" vertical="center"/>
    </xf>
    <xf numFmtId="38" fontId="27" fillId="0" borderId="28" xfId="0" applyNumberFormat="1" applyFont="1" applyBorder="1" applyAlignment="1" applyProtection="1">
      <alignment vertical="center"/>
    </xf>
    <xf numFmtId="0" fontId="56" fillId="0" borderId="0" xfId="0" applyFont="1" applyFill="1" applyBorder="1" applyAlignment="1" applyProtection="1">
      <alignment horizontal="center" vertical="center"/>
    </xf>
    <xf numFmtId="49" fontId="56" fillId="0" borderId="0" xfId="0" applyNumberFormat="1" applyFont="1" applyFill="1" applyBorder="1" applyAlignment="1" applyProtection="1">
      <alignment horizontal="right" vertical="center"/>
    </xf>
    <xf numFmtId="38" fontId="34" fillId="0" borderId="0" xfId="0" applyNumberFormat="1" applyFont="1" applyFill="1" applyBorder="1" applyAlignment="1" applyProtection="1">
      <alignment vertical="center"/>
    </xf>
    <xf numFmtId="0" fontId="35" fillId="0" borderId="29" xfId="2" applyFont="1" applyFill="1" applyBorder="1" applyAlignment="1" applyProtection="1">
      <alignment horizontal="center" vertical="center" wrapText="1"/>
    </xf>
    <xf numFmtId="49" fontId="35" fillId="0" borderId="29" xfId="2" applyNumberFormat="1" applyFont="1" applyFill="1" applyBorder="1" applyAlignment="1" applyProtection="1">
      <alignment horizontal="center" vertical="center" wrapText="1"/>
    </xf>
    <xf numFmtId="0" fontId="35" fillId="0" borderId="30" xfId="2" applyFont="1" applyFill="1" applyBorder="1" applyAlignment="1" applyProtection="1">
      <alignment horizontal="center" vertical="center" wrapText="1"/>
    </xf>
    <xf numFmtId="0" fontId="35" fillId="0" borderId="1" xfId="2" applyFont="1" applyFill="1" applyBorder="1" applyAlignment="1" applyProtection="1">
      <alignment horizontal="center" vertical="center" wrapText="1"/>
    </xf>
    <xf numFmtId="0" fontId="27" fillId="0" borderId="21" xfId="0" applyFont="1" applyFill="1" applyBorder="1" applyAlignment="1" applyProtection="1">
      <alignment horizontal="center" vertical="center" wrapText="1"/>
    </xf>
    <xf numFmtId="0" fontId="57" fillId="0" borderId="31" xfId="0" applyFont="1" applyBorder="1" applyAlignment="1" applyProtection="1">
      <alignment horizontal="left" vertical="center"/>
    </xf>
    <xf numFmtId="49" fontId="57" fillId="0" borderId="31" xfId="0" applyNumberFormat="1" applyFont="1" applyBorder="1" applyAlignment="1" applyProtection="1">
      <alignment horizontal="left" vertical="center"/>
    </xf>
    <xf numFmtId="0" fontId="58" fillId="0" borderId="31" xfId="2" applyFont="1" applyFill="1" applyBorder="1" applyAlignment="1" applyProtection="1">
      <alignment horizontal="center" vertical="center" wrapText="1"/>
    </xf>
    <xf numFmtId="38" fontId="58" fillId="0" borderId="32" xfId="2" applyNumberFormat="1" applyFont="1" applyFill="1" applyBorder="1" applyAlignment="1" applyProtection="1">
      <alignment horizontal="center" vertical="center" wrapText="1"/>
    </xf>
    <xf numFmtId="0" fontId="46" fillId="0" borderId="32" xfId="0" applyFont="1" applyFill="1" applyBorder="1" applyAlignment="1" applyProtection="1">
      <alignment vertical="center" wrapText="1"/>
    </xf>
    <xf numFmtId="0" fontId="56" fillId="0" borderId="33" xfId="2" applyFont="1" applyFill="1" applyBorder="1" applyAlignment="1" applyProtection="1">
      <alignment horizontal="left" vertical="center"/>
    </xf>
    <xf numFmtId="49" fontId="58" fillId="0" borderId="24" xfId="2" applyNumberFormat="1" applyFont="1" applyFill="1" applyBorder="1" applyAlignment="1" applyProtection="1">
      <alignment horizontal="center" vertical="center"/>
    </xf>
    <xf numFmtId="0" fontId="58" fillId="0" borderId="24" xfId="2" applyFont="1" applyFill="1" applyBorder="1" applyAlignment="1" applyProtection="1">
      <alignment horizontal="center" vertical="center"/>
    </xf>
    <xf numFmtId="38" fontId="58" fillId="0" borderId="34" xfId="2" applyNumberFormat="1" applyFont="1" applyFill="1" applyBorder="1" applyAlignment="1" applyProtection="1">
      <alignment horizontal="center" vertical="center"/>
    </xf>
    <xf numFmtId="0" fontId="46" fillId="0" borderId="35" xfId="0" applyFont="1" applyFill="1" applyBorder="1" applyAlignment="1" applyProtection="1">
      <alignment vertical="center"/>
    </xf>
    <xf numFmtId="49" fontId="58" fillId="0" borderId="36" xfId="2" applyNumberFormat="1" applyFont="1" applyFill="1" applyBorder="1" applyAlignment="1" applyProtection="1">
      <alignment horizontal="center" vertical="center"/>
    </xf>
    <xf numFmtId="49" fontId="58" fillId="0" borderId="1" xfId="2" applyNumberFormat="1" applyFont="1" applyFill="1" applyBorder="1" applyAlignment="1" applyProtection="1">
      <alignment horizontal="center" vertical="center"/>
    </xf>
    <xf numFmtId="0" fontId="58" fillId="0" borderId="1" xfId="2" applyFont="1" applyFill="1" applyBorder="1" applyAlignment="1" applyProtection="1">
      <alignment vertical="center"/>
    </xf>
    <xf numFmtId="40" fontId="58" fillId="0" borderId="1" xfId="2" applyNumberFormat="1" applyFont="1" applyFill="1" applyBorder="1" applyAlignment="1" applyProtection="1">
      <alignment horizontal="right" vertical="center"/>
    </xf>
    <xf numFmtId="38" fontId="58" fillId="0" borderId="1" xfId="2" applyNumberFormat="1" applyFont="1" applyFill="1" applyBorder="1" applyAlignment="1" applyProtection="1">
      <alignment horizontal="right" vertical="center"/>
    </xf>
    <xf numFmtId="40" fontId="46" fillId="0" borderId="1" xfId="0" applyNumberFormat="1" applyFont="1" applyBorder="1" applyAlignment="1" applyProtection="1">
      <alignment vertical="center"/>
    </xf>
    <xf numFmtId="0" fontId="56" fillId="0" borderId="37" xfId="2" applyFont="1" applyFill="1" applyBorder="1" applyAlignment="1" applyProtection="1">
      <alignment horizontal="left" vertical="center"/>
    </xf>
    <xf numFmtId="0" fontId="58" fillId="0" borderId="24" xfId="2" applyFont="1" applyFill="1" applyBorder="1" applyAlignment="1" applyProtection="1">
      <alignment vertical="center"/>
    </xf>
    <xf numFmtId="38" fontId="58" fillId="0" borderId="24" xfId="2" applyNumberFormat="1" applyFont="1" applyFill="1" applyBorder="1" applyAlignment="1" applyProtection="1">
      <alignment horizontal="right" vertical="center"/>
    </xf>
    <xf numFmtId="0" fontId="46" fillId="0" borderId="38" xfId="0" applyFont="1" applyBorder="1" applyAlignment="1" applyProtection="1">
      <alignment vertical="center"/>
    </xf>
    <xf numFmtId="0" fontId="58" fillId="0" borderId="1" xfId="2" applyFont="1" applyFill="1" applyBorder="1" applyAlignment="1" applyProtection="1">
      <alignment vertical="center" wrapText="1"/>
    </xf>
    <xf numFmtId="49" fontId="58" fillId="0" borderId="37" xfId="2" applyNumberFormat="1" applyFont="1" applyFill="1" applyBorder="1" applyAlignment="1" applyProtection="1">
      <alignment horizontal="center" vertical="center"/>
    </xf>
    <xf numFmtId="49" fontId="58" fillId="0" borderId="33" xfId="2" applyNumberFormat="1" applyFont="1" applyFill="1" applyBorder="1" applyAlignment="1" applyProtection="1">
      <alignment horizontal="center" vertical="center"/>
    </xf>
    <xf numFmtId="0" fontId="58" fillId="0" borderId="33" xfId="2" applyFont="1" applyFill="1" applyBorder="1" applyAlignment="1" applyProtection="1">
      <alignment vertical="center" wrapText="1"/>
    </xf>
    <xf numFmtId="40" fontId="46" fillId="0" borderId="39" xfId="0" applyNumberFormat="1" applyFont="1" applyBorder="1" applyAlignment="1" applyProtection="1">
      <alignment vertical="center"/>
    </xf>
    <xf numFmtId="49" fontId="58" fillId="0" borderId="40" xfId="2" applyNumberFormat="1" applyFont="1" applyFill="1" applyBorder="1" applyAlignment="1" applyProtection="1">
      <alignment horizontal="center" vertical="center"/>
    </xf>
    <xf numFmtId="0" fontId="58" fillId="0" borderId="40" xfId="2" applyFont="1" applyFill="1" applyBorder="1" applyAlignment="1" applyProtection="1">
      <alignment vertical="center"/>
    </xf>
    <xf numFmtId="38" fontId="58" fillId="0" borderId="34" xfId="2" applyNumberFormat="1" applyFont="1" applyFill="1" applyBorder="1" applyAlignment="1" applyProtection="1">
      <alignment horizontal="right" vertical="center"/>
    </xf>
    <xf numFmtId="0" fontId="46" fillId="0" borderId="35" xfId="0" applyFont="1" applyBorder="1" applyAlignment="1" applyProtection="1">
      <alignment vertical="center"/>
    </xf>
    <xf numFmtId="38" fontId="58" fillId="0" borderId="1" xfId="2" applyNumberFormat="1" applyFont="1" applyFill="1" applyBorder="1" applyAlignment="1" applyProtection="1">
      <alignment horizontal="right" vertical="center"/>
      <protection locked="0"/>
    </xf>
    <xf numFmtId="0" fontId="46" fillId="0" borderId="1" xfId="0" applyFont="1" applyBorder="1" applyAlignment="1" applyProtection="1">
      <alignment vertical="center"/>
      <protection locked="0"/>
    </xf>
    <xf numFmtId="0" fontId="58" fillId="0" borderId="41" xfId="2" applyFont="1" applyFill="1" applyBorder="1" applyAlignment="1" applyProtection="1">
      <alignment vertical="center"/>
    </xf>
    <xf numFmtId="38" fontId="58" fillId="0" borderId="0" xfId="2" applyNumberFormat="1" applyFont="1" applyFill="1" applyBorder="1" applyAlignment="1" applyProtection="1">
      <alignment horizontal="right" vertical="center"/>
    </xf>
    <xf numFmtId="0" fontId="46" fillId="0" borderId="27" xfId="0" applyFont="1" applyBorder="1" applyAlignment="1" applyProtection="1">
      <alignment vertical="center"/>
    </xf>
    <xf numFmtId="49" fontId="58" fillId="4" borderId="37" xfId="2" applyNumberFormat="1" applyFont="1" applyFill="1" applyBorder="1" applyAlignment="1" applyProtection="1">
      <alignment horizontal="center" vertical="center"/>
    </xf>
    <xf numFmtId="49" fontId="58" fillId="4" borderId="33" xfId="2" applyNumberFormat="1" applyFont="1" applyFill="1" applyBorder="1" applyAlignment="1" applyProtection="1">
      <alignment horizontal="center" vertical="center"/>
    </xf>
    <xf numFmtId="0" fontId="58" fillId="4" borderId="33" xfId="2" applyFont="1" applyFill="1" applyBorder="1" applyAlignment="1" applyProtection="1">
      <alignment vertical="center" wrapText="1"/>
    </xf>
    <xf numFmtId="38" fontId="58" fillId="4" borderId="0" xfId="2" applyNumberFormat="1" applyFont="1" applyFill="1" applyBorder="1" applyAlignment="1" applyProtection="1">
      <alignment horizontal="right" vertical="center"/>
    </xf>
    <xf numFmtId="0" fontId="46" fillId="2" borderId="39" xfId="0" applyFont="1" applyFill="1" applyBorder="1" applyAlignment="1" applyProtection="1">
      <alignment vertical="center"/>
    </xf>
    <xf numFmtId="0" fontId="57" fillId="0" borderId="37" xfId="0" applyFont="1" applyBorder="1" applyAlignment="1" applyProtection="1">
      <alignment horizontal="left" vertical="center"/>
    </xf>
    <xf numFmtId="49" fontId="57" fillId="0" borderId="40" xfId="0" applyNumberFormat="1" applyFont="1" applyBorder="1" applyAlignment="1" applyProtection="1">
      <alignment horizontal="left" vertical="center"/>
    </xf>
    <xf numFmtId="0" fontId="46" fillId="0" borderId="1" xfId="0" applyFont="1" applyBorder="1" applyAlignment="1" applyProtection="1">
      <alignment vertical="center"/>
    </xf>
    <xf numFmtId="38" fontId="58" fillId="5" borderId="1" xfId="2" applyNumberFormat="1" applyFont="1" applyFill="1" applyBorder="1" applyAlignment="1" applyProtection="1">
      <alignment horizontal="right" vertical="center"/>
    </xf>
    <xf numFmtId="0" fontId="46" fillId="0" borderId="1" xfId="0" applyFont="1" applyFill="1" applyBorder="1" applyAlignment="1" applyProtection="1">
      <alignment vertical="center"/>
    </xf>
    <xf numFmtId="49" fontId="58" fillId="0" borderId="42" xfId="2" applyNumberFormat="1" applyFont="1" applyFill="1" applyBorder="1" applyAlignment="1" applyProtection="1">
      <alignment horizontal="center" vertical="center"/>
    </xf>
    <xf numFmtId="49" fontId="58" fillId="0" borderId="0" xfId="2" applyNumberFormat="1" applyFont="1" applyFill="1" applyBorder="1" applyAlignment="1" applyProtection="1">
      <alignment horizontal="center" vertical="center"/>
    </xf>
    <xf numFmtId="0" fontId="58" fillId="0" borderId="0" xfId="2" applyFont="1" applyFill="1" applyBorder="1" applyAlignment="1" applyProtection="1">
      <alignment vertical="center"/>
    </xf>
    <xf numFmtId="38" fontId="58" fillId="5" borderId="0" xfId="2" applyNumberFormat="1" applyFont="1" applyFill="1" applyBorder="1" applyAlignment="1" applyProtection="1">
      <alignment horizontal="right" vertical="center"/>
    </xf>
    <xf numFmtId="0" fontId="46" fillId="0" borderId="0" xfId="0" applyFont="1" applyBorder="1" applyAlignment="1" applyProtection="1">
      <alignment vertical="center"/>
    </xf>
    <xf numFmtId="0" fontId="57" fillId="0" borderId="24" xfId="0" applyFont="1" applyBorder="1" applyAlignment="1" applyProtection="1">
      <alignment horizontal="left" vertical="center"/>
    </xf>
    <xf numFmtId="49" fontId="57" fillId="0" borderId="24" xfId="0" applyNumberFormat="1" applyFont="1" applyBorder="1" applyAlignment="1" applyProtection="1">
      <alignment horizontal="right" vertical="center"/>
    </xf>
    <xf numFmtId="38" fontId="58" fillId="5" borderId="24" xfId="2" applyNumberFormat="1" applyFont="1" applyFill="1" applyBorder="1" applyAlignment="1" applyProtection="1">
      <alignment horizontal="right" vertical="center"/>
    </xf>
    <xf numFmtId="38" fontId="58" fillId="5" borderId="1" xfId="2" applyNumberFormat="1" applyFont="1" applyFill="1" applyBorder="1" applyAlignment="1" applyProtection="1">
      <alignment horizontal="right" vertical="center"/>
      <protection locked="0"/>
    </xf>
    <xf numFmtId="0" fontId="56" fillId="0" borderId="0" xfId="2" applyFont="1" applyFill="1" applyBorder="1" applyAlignment="1" applyProtection="1">
      <alignment horizontal="left" vertical="center"/>
    </xf>
    <xf numFmtId="49" fontId="56" fillId="0" borderId="0" xfId="2" applyNumberFormat="1" applyFont="1" applyFill="1" applyBorder="1" applyAlignment="1" applyProtection="1">
      <alignment horizontal="left" vertical="center"/>
    </xf>
    <xf numFmtId="0" fontId="46" fillId="0" borderId="43" xfId="0" applyFont="1" applyBorder="1" applyAlignment="1" applyProtection="1">
      <alignment vertical="center"/>
    </xf>
    <xf numFmtId="0" fontId="58" fillId="0" borderId="0" xfId="2" applyFont="1" applyFill="1" applyBorder="1" applyAlignment="1" applyProtection="1">
      <alignment horizontal="center" vertical="center"/>
    </xf>
    <xf numFmtId="40" fontId="46" fillId="0" borderId="0" xfId="0" applyNumberFormat="1" applyFont="1" applyBorder="1" applyAlignment="1" applyProtection="1">
      <alignment vertical="center"/>
    </xf>
    <xf numFmtId="38" fontId="58" fillId="5" borderId="0" xfId="2" applyNumberFormat="1" applyFont="1" applyFill="1" applyBorder="1" applyAlignment="1" applyProtection="1">
      <alignment horizontal="right" vertical="center"/>
      <protection locked="0"/>
    </xf>
    <xf numFmtId="38" fontId="46" fillId="5" borderId="0" xfId="2" applyNumberFormat="1" applyFont="1" applyFill="1" applyBorder="1" applyAlignment="1" applyProtection="1">
      <alignment horizontal="right" vertical="center"/>
    </xf>
    <xf numFmtId="0" fontId="46" fillId="0" borderId="0" xfId="0" applyFont="1" applyFill="1" applyBorder="1" applyAlignment="1" applyProtection="1">
      <alignment vertical="center"/>
    </xf>
    <xf numFmtId="38" fontId="58" fillId="5" borderId="38" xfId="2" applyNumberFormat="1" applyFont="1" applyFill="1" applyBorder="1" applyAlignment="1" applyProtection="1">
      <alignment horizontal="right" vertical="center"/>
    </xf>
    <xf numFmtId="0" fontId="46" fillId="0" borderId="25" xfId="0" applyFont="1" applyBorder="1" applyAlignment="1" applyProtection="1">
      <alignment vertical="center"/>
    </xf>
    <xf numFmtId="38" fontId="58" fillId="0" borderId="0" xfId="2" applyNumberFormat="1" applyFont="1" applyFill="1" applyBorder="1" applyAlignment="1" applyProtection="1">
      <alignment horizontal="right" vertical="center"/>
      <protection locked="0"/>
    </xf>
    <xf numFmtId="38" fontId="60" fillId="0" borderId="0" xfId="2" applyNumberFormat="1" applyFont="1" applyFill="1" applyBorder="1" applyAlignment="1" applyProtection="1">
      <alignment horizontal="right" vertical="center"/>
      <protection locked="0"/>
    </xf>
    <xf numFmtId="49" fontId="35" fillId="0" borderId="0" xfId="2" applyNumberFormat="1" applyFont="1" applyFill="1" applyBorder="1" applyAlignment="1" applyProtection="1">
      <alignment horizontal="center" vertical="center"/>
    </xf>
    <xf numFmtId="0" fontId="27" fillId="0" borderId="0" xfId="0" applyFont="1" applyBorder="1" applyAlignment="1" applyProtection="1">
      <alignment vertical="center"/>
    </xf>
    <xf numFmtId="38" fontId="35" fillId="0" borderId="0" xfId="2" applyNumberFormat="1" applyFont="1" applyFill="1" applyBorder="1" applyAlignment="1" applyProtection="1">
      <alignment horizontal="right" vertical="center"/>
      <protection locked="0"/>
    </xf>
    <xf numFmtId="0" fontId="27" fillId="0" borderId="0" xfId="0" applyFont="1" applyBorder="1" applyAlignment="1">
      <alignment horizontal="center" vertical="center"/>
    </xf>
    <xf numFmtId="49" fontId="27" fillId="0" borderId="0" xfId="0" applyNumberFormat="1" applyFont="1" applyBorder="1" applyAlignment="1">
      <alignment horizontal="center" vertical="center"/>
    </xf>
    <xf numFmtId="0" fontId="27" fillId="0" borderId="0" xfId="0" applyFont="1" applyBorder="1" applyAlignment="1">
      <alignment vertical="center"/>
    </xf>
    <xf numFmtId="0" fontId="39" fillId="0" borderId="0" xfId="0" applyFont="1" applyBorder="1" applyAlignment="1" applyProtection="1">
      <alignment horizontal="center" vertical="center"/>
    </xf>
    <xf numFmtId="0" fontId="27" fillId="0" borderId="0" xfId="0" applyFont="1" applyAlignment="1" applyProtection="1">
      <alignment horizontal="center" vertical="center"/>
    </xf>
    <xf numFmtId="49" fontId="27" fillId="0" borderId="0" xfId="0" applyNumberFormat="1" applyFont="1" applyAlignment="1" applyProtection="1">
      <alignment horizontal="right" vertical="center"/>
    </xf>
    <xf numFmtId="0" fontId="27" fillId="0" borderId="0" xfId="0" applyFont="1" applyBorder="1" applyAlignment="1" applyProtection="1">
      <alignment horizontal="right" vertical="center"/>
    </xf>
    <xf numFmtId="0" fontId="27" fillId="0" borderId="0" xfId="0" applyFont="1" applyAlignment="1">
      <alignment horizontal="center" vertical="center"/>
    </xf>
    <xf numFmtId="49" fontId="27" fillId="0" borderId="0" xfId="0" applyNumberFormat="1" applyFont="1" applyAlignment="1">
      <alignment horizontal="center" vertical="center"/>
    </xf>
    <xf numFmtId="0" fontId="27" fillId="0" borderId="0" xfId="0" applyFont="1" applyAlignment="1">
      <alignment vertical="center"/>
    </xf>
    <xf numFmtId="40" fontId="1" fillId="5" borderId="1" xfId="0" applyNumberFormat="1" applyFont="1" applyFill="1" applyBorder="1" applyAlignment="1" applyProtection="1">
      <alignment vertical="center"/>
      <protection locked="0"/>
    </xf>
    <xf numFmtId="49" fontId="0" fillId="0" borderId="23" xfId="0" applyNumberFormat="1" applyBorder="1" applyAlignment="1" applyProtection="1">
      <alignment horizontal="center" vertical="center"/>
      <protection locked="0"/>
    </xf>
    <xf numFmtId="49" fontId="61" fillId="0" borderId="23" xfId="0" applyNumberFormat="1" applyFont="1" applyBorder="1" applyAlignment="1" applyProtection="1">
      <alignment horizontal="center" vertical="center"/>
      <protection locked="0"/>
    </xf>
    <xf numFmtId="49" fontId="1" fillId="0" borderId="23" xfId="0" applyNumberFormat="1" applyFont="1" applyBorder="1" applyAlignment="1" applyProtection="1">
      <alignment horizontal="center" vertical="center"/>
      <protection locked="0"/>
    </xf>
    <xf numFmtId="49" fontId="0" fillId="0" borderId="46" xfId="0" applyNumberFormat="1" applyBorder="1" applyAlignment="1">
      <alignment horizontal="center" vertical="center"/>
    </xf>
    <xf numFmtId="0" fontId="0" fillId="0" borderId="23" xfId="0" applyBorder="1" applyAlignment="1">
      <alignment horizontal="center" vertical="center"/>
    </xf>
    <xf numFmtId="49" fontId="0" fillId="0" borderId="23" xfId="0" applyNumberFormat="1" applyBorder="1" applyAlignment="1">
      <alignment horizontal="center" vertical="center"/>
    </xf>
    <xf numFmtId="0" fontId="40" fillId="0" borderId="0" xfId="0" applyFont="1"/>
    <xf numFmtId="0" fontId="57" fillId="0" borderId="0" xfId="0" applyFont="1"/>
    <xf numFmtId="0" fontId="62" fillId="0" borderId="0" xfId="0" applyFont="1"/>
    <xf numFmtId="0" fontId="46" fillId="0" borderId="16" xfId="0" applyFont="1" applyBorder="1"/>
    <xf numFmtId="0" fontId="66" fillId="0" borderId="0" xfId="0" applyFont="1" applyAlignment="1" applyProtection="1">
      <alignment vertical="center"/>
    </xf>
    <xf numFmtId="0" fontId="70" fillId="0" borderId="0" xfId="0" applyFont="1" applyAlignment="1">
      <alignment vertical="center"/>
    </xf>
    <xf numFmtId="0" fontId="2" fillId="0" borderId="58" xfId="3" applyFont="1" applyFill="1" applyBorder="1" applyAlignment="1">
      <alignment horizontal="center" vertical="center"/>
    </xf>
    <xf numFmtId="0" fontId="2" fillId="0" borderId="59" xfId="3" applyFont="1" applyFill="1" applyBorder="1" applyAlignment="1">
      <alignment vertical="center"/>
    </xf>
    <xf numFmtId="0" fontId="2" fillId="0" borderId="59" xfId="3" applyFont="1" applyFill="1" applyBorder="1" applyAlignment="1">
      <alignment horizontal="center" vertical="center"/>
    </xf>
    <xf numFmtId="0" fontId="2" fillId="0" borderId="60" xfId="3" applyFont="1" applyFill="1" applyBorder="1" applyAlignment="1">
      <alignment horizontal="center" vertical="center"/>
    </xf>
    <xf numFmtId="0" fontId="2" fillId="0" borderId="0" xfId="3" applyFont="1" applyFill="1" applyBorder="1" applyAlignment="1">
      <alignment vertical="center"/>
    </xf>
    <xf numFmtId="0" fontId="2" fillId="0" borderId="0" xfId="3" applyFont="1" applyFill="1" applyBorder="1" applyAlignment="1">
      <alignment horizontal="center" vertical="center"/>
    </xf>
    <xf numFmtId="0" fontId="2" fillId="0" borderId="0" xfId="3" applyFont="1" applyFill="1" applyBorder="1" applyAlignment="1">
      <alignment vertical="center" wrapText="1"/>
    </xf>
    <xf numFmtId="0" fontId="2" fillId="0" borderId="61" xfId="3" applyFont="1" applyFill="1" applyBorder="1" applyAlignment="1">
      <alignment horizontal="center" vertical="center"/>
    </xf>
    <xf numFmtId="0" fontId="2" fillId="0" borderId="62" xfId="3" applyFont="1" applyFill="1" applyBorder="1" applyAlignment="1">
      <alignment vertical="center"/>
    </xf>
    <xf numFmtId="0" fontId="2" fillId="0" borderId="62" xfId="3" applyFont="1" applyFill="1" applyBorder="1" applyAlignment="1">
      <alignment horizontal="center" vertical="center"/>
    </xf>
    <xf numFmtId="0" fontId="0" fillId="0" borderId="44" xfId="0" applyBorder="1" applyAlignment="1">
      <alignment horizontal="center" vertical="center"/>
    </xf>
    <xf numFmtId="0" fontId="0" fillId="0" borderId="63" xfId="0" applyBorder="1" applyAlignment="1">
      <alignment vertical="center"/>
    </xf>
    <xf numFmtId="0" fontId="0" fillId="0" borderId="64" xfId="0" applyBorder="1" applyAlignment="1">
      <alignment vertical="center"/>
    </xf>
    <xf numFmtId="0" fontId="2" fillId="0" borderId="65" xfId="3" applyFont="1" applyFill="1" applyBorder="1" applyAlignment="1">
      <alignment horizontal="center" vertical="center"/>
    </xf>
    <xf numFmtId="0" fontId="2" fillId="0" borderId="66" xfId="3" applyFont="1" applyFill="1" applyBorder="1" applyAlignment="1">
      <alignment vertical="center"/>
    </xf>
    <xf numFmtId="0" fontId="2" fillId="0" borderId="67" xfId="3" applyFont="1" applyFill="1" applyBorder="1" applyAlignment="1">
      <alignment horizontal="center" vertical="center"/>
    </xf>
    <xf numFmtId="0" fontId="2" fillId="0" borderId="0" xfId="2" applyFont="1" applyFill="1" applyBorder="1" applyAlignment="1">
      <alignment vertical="center"/>
    </xf>
    <xf numFmtId="0" fontId="4" fillId="0" borderId="16" xfId="0" applyFont="1" applyBorder="1" applyAlignment="1">
      <alignment horizontal="center" vertical="center"/>
    </xf>
    <xf numFmtId="0" fontId="71" fillId="0" borderId="0" xfId="0" applyFont="1"/>
    <xf numFmtId="0" fontId="72" fillId="0" borderId="0" xfId="0" applyFont="1"/>
    <xf numFmtId="49" fontId="73" fillId="0" borderId="1" xfId="2" applyNumberFormat="1" applyFont="1" applyFill="1" applyBorder="1" applyAlignment="1">
      <alignment vertical="center"/>
    </xf>
    <xf numFmtId="0" fontId="1" fillId="0" borderId="1" xfId="2" applyFont="1" applyFill="1" applyBorder="1" applyAlignment="1">
      <alignment horizontal="center" vertical="center"/>
    </xf>
    <xf numFmtId="0" fontId="1" fillId="0" borderId="23" xfId="0" applyFont="1" applyBorder="1" applyAlignment="1">
      <alignment horizontal="center" vertical="center"/>
    </xf>
    <xf numFmtId="0" fontId="1" fillId="0" borderId="15" xfId="0" applyFont="1" applyBorder="1" applyAlignment="1">
      <alignment horizontal="center" vertical="center"/>
    </xf>
    <xf numFmtId="49"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wrapText="1"/>
    </xf>
    <xf numFmtId="0" fontId="4" fillId="0" borderId="53" xfId="0" applyFont="1" applyBorder="1" applyAlignment="1">
      <alignment horizontal="center" vertical="center"/>
    </xf>
    <xf numFmtId="0" fontId="69" fillId="0" borderId="1" xfId="0" applyFont="1" applyBorder="1" applyAlignment="1" applyProtection="1">
      <alignment vertical="center"/>
    </xf>
    <xf numFmtId="49" fontId="69" fillId="0" borderId="1" xfId="2" applyNumberFormat="1" applyFont="1" applyFill="1" applyBorder="1" applyAlignment="1" applyProtection="1">
      <alignment horizontal="center" vertical="center"/>
    </xf>
    <xf numFmtId="38" fontId="71" fillId="5" borderId="1" xfId="2" quotePrefix="1" applyNumberFormat="1" applyFont="1" applyFill="1" applyBorder="1" applyAlignment="1" applyProtection="1">
      <alignment horizontal="right" vertical="center"/>
    </xf>
    <xf numFmtId="38" fontId="69" fillId="5" borderId="1" xfId="2" quotePrefix="1" applyNumberFormat="1" applyFont="1" applyFill="1" applyBorder="1" applyAlignment="1" applyProtection="1">
      <alignment horizontal="right" vertical="center"/>
    </xf>
    <xf numFmtId="0" fontId="4" fillId="0" borderId="1" xfId="0" applyFont="1" applyBorder="1" applyAlignment="1" applyProtection="1">
      <alignment horizontal="left" vertical="center"/>
    </xf>
    <xf numFmtId="38" fontId="2" fillId="0" borderId="1" xfId="2" applyNumberFormat="1" applyFont="1" applyFill="1" applyBorder="1" applyAlignment="1" applyProtection="1">
      <alignment horizontal="center" vertical="center" wrapText="1"/>
    </xf>
    <xf numFmtId="40" fontId="2" fillId="0" borderId="1" xfId="2" applyNumberFormat="1" applyFont="1" applyFill="1" applyBorder="1" applyAlignment="1" applyProtection="1">
      <alignment horizontal="center" vertical="center" wrapText="1"/>
    </xf>
    <xf numFmtId="0" fontId="2" fillId="6" borderId="1" xfId="2" applyFont="1" applyFill="1" applyBorder="1" applyAlignment="1" applyProtection="1">
      <alignment horizontal="center" vertical="center"/>
    </xf>
    <xf numFmtId="38" fontId="2" fillId="6" borderId="1" xfId="2" applyNumberFormat="1" applyFont="1" applyFill="1" applyBorder="1" applyAlignment="1" applyProtection="1">
      <alignment horizontal="center" vertical="center"/>
    </xf>
    <xf numFmtId="40" fontId="2" fillId="6" borderId="1" xfId="2" applyNumberFormat="1" applyFont="1" applyFill="1" applyBorder="1" applyAlignment="1" applyProtection="1">
      <alignment horizontal="center" vertical="center"/>
    </xf>
    <xf numFmtId="49" fontId="0" fillId="0" borderId="45" xfId="0" applyNumberFormat="1" applyFill="1" applyBorder="1" applyAlignment="1" applyProtection="1">
      <alignment horizontal="center" vertical="center" wrapText="1"/>
    </xf>
    <xf numFmtId="49" fontId="1" fillId="0" borderId="45" xfId="0" applyNumberFormat="1" applyFont="1"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49" fontId="2" fillId="0" borderId="1" xfId="2" applyNumberFormat="1" applyFont="1" applyFill="1" applyBorder="1" applyAlignment="1" applyProtection="1">
      <alignment horizontal="center" vertical="center" wrapText="1"/>
    </xf>
    <xf numFmtId="49" fontId="0" fillId="0" borderId="1" xfId="0" applyNumberFormat="1" applyFill="1" applyBorder="1" applyAlignment="1" applyProtection="1">
      <alignment horizontal="left" wrapText="1"/>
    </xf>
    <xf numFmtId="49" fontId="0" fillId="0" borderId="23" xfId="0" applyNumberFormat="1" applyFill="1" applyBorder="1" applyAlignment="1" applyProtection="1">
      <alignment horizontal="center" vertical="center" wrapText="1"/>
    </xf>
    <xf numFmtId="49" fontId="1" fillId="0" borderId="1" xfId="0" applyNumberFormat="1" applyFont="1" applyFill="1" applyBorder="1" applyAlignment="1" applyProtection="1">
      <alignment horizontal="left" wrapText="1"/>
    </xf>
    <xf numFmtId="49" fontId="0" fillId="0" borderId="23" xfId="0" applyNumberFormat="1" applyFill="1" applyBorder="1" applyAlignment="1" applyProtection="1">
      <alignment horizontal="center" vertical="center"/>
    </xf>
    <xf numFmtId="0" fontId="0" fillId="0" borderId="15" xfId="0" applyFill="1" applyBorder="1" applyAlignment="1" applyProtection="1">
      <alignment vertical="center"/>
    </xf>
    <xf numFmtId="49" fontId="0" fillId="0" borderId="1" xfId="0" applyNumberFormat="1" applyFill="1" applyBorder="1" applyAlignment="1" applyProtection="1">
      <alignment vertical="center"/>
    </xf>
    <xf numFmtId="49" fontId="0" fillId="0" borderId="1" xfId="0" applyNumberFormat="1" applyFill="1" applyBorder="1" applyAlignment="1" applyProtection="1">
      <alignment horizontal="left"/>
    </xf>
    <xf numFmtId="0" fontId="2" fillId="6" borderId="1" xfId="2" applyFont="1" applyFill="1" applyBorder="1" applyAlignment="1" applyProtection="1">
      <alignment horizontal="right" vertical="center"/>
    </xf>
    <xf numFmtId="38" fontId="45" fillId="6" borderId="1" xfId="0" applyNumberFormat="1" applyFont="1" applyFill="1" applyBorder="1" applyAlignment="1" applyProtection="1">
      <alignment vertical="center"/>
    </xf>
    <xf numFmtId="40" fontId="44" fillId="6" borderId="1" xfId="0" applyNumberFormat="1" applyFont="1" applyFill="1" applyBorder="1" applyAlignment="1" applyProtection="1">
      <alignment vertical="center"/>
    </xf>
    <xf numFmtId="49" fontId="0" fillId="0" borderId="23" xfId="0" applyNumberFormat="1" applyBorder="1" applyAlignment="1" applyProtection="1">
      <alignment horizontal="center" vertical="center"/>
    </xf>
    <xf numFmtId="0" fontId="0" fillId="0" borderId="15" xfId="0" applyBorder="1" applyAlignment="1" applyProtection="1">
      <alignment vertical="center"/>
    </xf>
    <xf numFmtId="49" fontId="0" fillId="0" borderId="1" xfId="0" applyNumberFormat="1" applyBorder="1" applyAlignment="1" applyProtection="1">
      <alignment vertical="center"/>
    </xf>
    <xf numFmtId="49" fontId="0" fillId="0" borderId="1" xfId="0" applyNumberFormat="1" applyBorder="1" applyAlignment="1" applyProtection="1">
      <alignment horizontal="left"/>
    </xf>
    <xf numFmtId="38" fontId="0" fillId="6" borderId="1" xfId="0" applyNumberFormat="1" applyFill="1" applyBorder="1" applyAlignment="1" applyProtection="1">
      <alignment vertical="center"/>
    </xf>
    <xf numFmtId="40" fontId="2" fillId="6" borderId="1" xfId="2" applyNumberFormat="1" applyFont="1" applyFill="1" applyBorder="1" applyAlignment="1" applyProtection="1">
      <alignment vertical="center"/>
    </xf>
    <xf numFmtId="40" fontId="0" fillId="6" borderId="1" xfId="0" applyNumberFormat="1" applyFill="1" applyBorder="1" applyAlignment="1" applyProtection="1">
      <alignment vertical="center"/>
    </xf>
    <xf numFmtId="38" fontId="1" fillId="0" borderId="21" xfId="2" applyNumberFormat="1" applyFont="1" applyFill="1" applyBorder="1" applyAlignment="1">
      <alignment horizontal="center" vertical="center"/>
    </xf>
    <xf numFmtId="38" fontId="0" fillId="0" borderId="21" xfId="0" applyNumberFormat="1" applyBorder="1" applyAlignment="1" applyProtection="1">
      <alignment vertical="center"/>
      <protection locked="0"/>
    </xf>
    <xf numFmtId="38" fontId="2" fillId="0" borderId="21" xfId="2" applyNumberFormat="1" applyFont="1" applyFill="1" applyBorder="1" applyAlignment="1" applyProtection="1">
      <alignment vertical="center"/>
      <protection locked="0"/>
    </xf>
    <xf numFmtId="38" fontId="2" fillId="0" borderId="21" xfId="2" applyNumberFormat="1" applyFont="1" applyFill="1" applyBorder="1" applyAlignment="1">
      <alignment vertical="center"/>
    </xf>
    <xf numFmtId="40" fontId="0" fillId="0" borderId="22" xfId="0" applyNumberFormat="1" applyBorder="1" applyAlignment="1">
      <alignment vertical="center"/>
    </xf>
    <xf numFmtId="0" fontId="0" fillId="0" borderId="68" xfId="0" applyBorder="1" applyAlignment="1">
      <alignment horizontal="center" vertical="center"/>
    </xf>
    <xf numFmtId="40" fontId="12" fillId="0" borderId="69" xfId="0" applyNumberFormat="1" applyFont="1" applyFill="1" applyBorder="1" applyAlignment="1" applyProtection="1">
      <alignment vertical="center"/>
      <protection locked="0"/>
    </xf>
    <xf numFmtId="40" fontId="23" fillId="0" borderId="69" xfId="0" applyNumberFormat="1" applyFont="1" applyFill="1" applyBorder="1" applyAlignment="1" applyProtection="1">
      <alignment vertical="center"/>
      <protection locked="0"/>
    </xf>
    <xf numFmtId="40" fontId="24" fillId="0" borderId="69" xfId="2" applyNumberFormat="1" applyFont="1" applyFill="1" applyBorder="1" applyAlignment="1" applyProtection="1">
      <alignment horizontal="right" vertical="center"/>
      <protection locked="0"/>
    </xf>
    <xf numFmtId="40" fontId="2" fillId="0" borderId="70" xfId="2" applyNumberFormat="1" applyFont="1" applyFill="1" applyBorder="1" applyAlignment="1">
      <alignment horizontal="right" vertical="center"/>
    </xf>
    <xf numFmtId="49" fontId="0" fillId="0" borderId="47" xfId="0" applyNumberFormat="1" applyBorder="1" applyAlignment="1">
      <alignment horizontal="center" vertical="center"/>
    </xf>
    <xf numFmtId="0" fontId="65" fillId="0" borderId="1" xfId="0" applyFont="1" applyBorder="1" applyAlignment="1" applyProtection="1">
      <alignment vertical="center"/>
    </xf>
    <xf numFmtId="49" fontId="46" fillId="0" borderId="1" xfId="2" applyNumberFormat="1" applyFont="1" applyFill="1" applyBorder="1" applyAlignment="1" applyProtection="1">
      <alignment horizontal="center" vertical="center"/>
    </xf>
    <xf numFmtId="38" fontId="46" fillId="5" borderId="1" xfId="2" quotePrefix="1" applyNumberFormat="1" applyFont="1" applyFill="1" applyBorder="1" applyAlignment="1" applyProtection="1">
      <alignment horizontal="right" vertical="center"/>
    </xf>
    <xf numFmtId="0" fontId="3" fillId="0" borderId="22" xfId="0" applyFont="1" applyFill="1" applyBorder="1" applyAlignment="1">
      <alignment horizontal="center" vertical="center" wrapText="1"/>
    </xf>
    <xf numFmtId="40" fontId="2" fillId="0" borderId="16" xfId="2" applyNumberFormat="1" applyFont="1" applyFill="1" applyBorder="1" applyAlignment="1" applyProtection="1">
      <alignment horizontal="center" vertical="center" wrapText="1"/>
    </xf>
    <xf numFmtId="40" fontId="2" fillId="0" borderId="48" xfId="2" applyNumberFormat="1" applyFont="1" applyFill="1" applyBorder="1" applyAlignment="1" applyProtection="1">
      <alignment horizontal="center" vertical="center" wrapText="1"/>
    </xf>
    <xf numFmtId="40" fontId="2" fillId="6" borderId="48" xfId="2" applyNumberFormat="1" applyFont="1" applyFill="1" applyBorder="1" applyAlignment="1" applyProtection="1">
      <alignment horizontal="center" vertical="center"/>
    </xf>
    <xf numFmtId="40" fontId="2" fillId="0" borderId="48" xfId="2" applyNumberFormat="1" applyFont="1" applyFill="1" applyBorder="1" applyAlignment="1" applyProtection="1">
      <alignment vertical="center"/>
      <protection locked="0"/>
    </xf>
    <xf numFmtId="40" fontId="0" fillId="0" borderId="48" xfId="0" applyNumberFormat="1" applyBorder="1" applyAlignment="1" applyProtection="1">
      <alignment vertical="center"/>
      <protection locked="0"/>
    </xf>
    <xf numFmtId="40" fontId="44" fillId="6" borderId="48" xfId="0" applyNumberFormat="1" applyFont="1" applyFill="1" applyBorder="1" applyAlignment="1" applyProtection="1">
      <alignment vertical="center"/>
    </xf>
    <xf numFmtId="40" fontId="44" fillId="6" borderId="48" xfId="0" applyNumberFormat="1" applyFont="1" applyFill="1" applyBorder="1" applyAlignment="1" applyProtection="1">
      <alignment vertical="center"/>
      <protection locked="0"/>
    </xf>
    <xf numFmtId="40" fontId="2" fillId="6" borderId="48" xfId="2" applyNumberFormat="1" applyFont="1" applyFill="1" applyBorder="1" applyAlignment="1" applyProtection="1">
      <alignment vertical="center"/>
    </xf>
    <xf numFmtId="40" fontId="2" fillId="0" borderId="0" xfId="2" applyNumberFormat="1" applyFont="1" applyFill="1" applyBorder="1" applyAlignment="1" applyProtection="1">
      <alignment vertical="center"/>
      <protection locked="0"/>
    </xf>
    <xf numFmtId="40" fontId="0" fillId="6" borderId="48" xfId="0" applyNumberFormat="1" applyFill="1" applyBorder="1" applyAlignment="1" applyProtection="1">
      <alignment vertical="center"/>
    </xf>
    <xf numFmtId="40" fontId="0" fillId="0" borderId="50" xfId="0" applyNumberFormat="1" applyBorder="1" applyAlignment="1">
      <alignment vertical="center"/>
    </xf>
    <xf numFmtId="40" fontId="12" fillId="0" borderId="74" xfId="0" applyNumberFormat="1" applyFont="1" applyFill="1" applyBorder="1" applyAlignment="1" applyProtection="1">
      <alignment vertical="center"/>
      <protection locked="0"/>
    </xf>
    <xf numFmtId="40" fontId="23" fillId="0" borderId="74" xfId="0" applyNumberFormat="1" applyFont="1" applyFill="1" applyBorder="1" applyAlignment="1" applyProtection="1">
      <alignment vertical="center"/>
      <protection locked="0"/>
    </xf>
    <xf numFmtId="40" fontId="24" fillId="0" borderId="74" xfId="2" applyNumberFormat="1" applyFont="1" applyFill="1" applyBorder="1" applyAlignment="1" applyProtection="1">
      <alignment horizontal="right" vertical="center"/>
      <protection locked="0"/>
    </xf>
    <xf numFmtId="40" fontId="2" fillId="0" borderId="75" xfId="2" applyNumberFormat="1" applyFont="1" applyFill="1" applyBorder="1" applyAlignment="1">
      <alignment horizontal="right" vertical="center"/>
    </xf>
    <xf numFmtId="0" fontId="57" fillId="0" borderId="0" xfId="0" applyFont="1" applyAlignment="1">
      <alignment horizontal="center"/>
    </xf>
    <xf numFmtId="0" fontId="53" fillId="0" borderId="0" xfId="1" applyFont="1" applyAlignment="1" applyProtection="1">
      <alignment horizontal="center"/>
      <protection locked="0"/>
    </xf>
    <xf numFmtId="0" fontId="69" fillId="0" borderId="0" xfId="0" applyFont="1" applyAlignment="1">
      <alignment horizontal="center"/>
    </xf>
    <xf numFmtId="0" fontId="55" fillId="0" borderId="0" xfId="0" applyFont="1" applyAlignment="1">
      <alignment horizontal="center"/>
    </xf>
    <xf numFmtId="0" fontId="21" fillId="6" borderId="21" xfId="0" applyFont="1" applyFill="1" applyBorder="1" applyAlignment="1">
      <alignment horizontal="center" vertical="center"/>
    </xf>
    <xf numFmtId="0" fontId="21" fillId="6" borderId="48" xfId="0" applyFont="1" applyFill="1" applyBorder="1" applyAlignment="1">
      <alignment horizontal="center" vertical="center"/>
    </xf>
    <xf numFmtId="0" fontId="18" fillId="6" borderId="21" xfId="2" applyFont="1" applyFill="1" applyBorder="1" applyAlignment="1" applyProtection="1">
      <alignment horizontal="center" vertical="center"/>
    </xf>
    <xf numFmtId="0" fontId="18" fillId="6" borderId="48" xfId="2" applyFont="1" applyFill="1" applyBorder="1" applyAlignment="1" applyProtection="1">
      <alignment horizontal="center" vertical="center"/>
    </xf>
    <xf numFmtId="0" fontId="67" fillId="0" borderId="49" xfId="0" applyFont="1" applyBorder="1" applyAlignment="1">
      <alignment horizontal="center" vertical="center"/>
    </xf>
    <xf numFmtId="0" fontId="67" fillId="0" borderId="50" xfId="0" applyFont="1" applyBorder="1" applyAlignment="1">
      <alignment horizontal="center" vertical="center"/>
    </xf>
    <xf numFmtId="0" fontId="67" fillId="0" borderId="51"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5" fillId="0" borderId="0" xfId="0" applyFont="1" applyAlignment="1" applyProtection="1">
      <alignment horizontal="center" vertical="center"/>
    </xf>
    <xf numFmtId="0" fontId="4" fillId="0" borderId="52" xfId="0" applyFont="1" applyBorder="1" applyAlignment="1">
      <alignment horizontal="center" vertical="center"/>
    </xf>
    <xf numFmtId="0" fontId="4" fillId="0" borderId="16" xfId="0" applyFont="1" applyBorder="1" applyAlignment="1">
      <alignment horizontal="center" vertical="center"/>
    </xf>
    <xf numFmtId="0" fontId="0" fillId="0" borderId="21" xfId="0" applyFill="1" applyBorder="1" applyAlignment="1" applyProtection="1">
      <alignment horizontal="center" vertical="center"/>
      <protection locked="0"/>
    </xf>
    <xf numFmtId="0" fontId="0" fillId="0" borderId="48"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57" fillId="0" borderId="0" xfId="0" applyFont="1" applyAlignment="1" applyProtection="1">
      <alignment horizontal="center" vertical="center"/>
    </xf>
    <xf numFmtId="0" fontId="16" fillId="0" borderId="0" xfId="0" applyFont="1" applyBorder="1" applyAlignment="1" applyProtection="1">
      <alignment horizontal="center" vertical="center"/>
    </xf>
    <xf numFmtId="0" fontId="13" fillId="0" borderId="0" xfId="0" applyFont="1" applyBorder="1" applyAlignment="1" applyProtection="1">
      <alignment horizontal="left" vertical="center" wrapText="1"/>
    </xf>
    <xf numFmtId="0" fontId="59" fillId="0" borderId="0" xfId="0" applyFont="1" applyAlignment="1" applyProtection="1">
      <alignment horizontal="left" vertical="center" wrapText="1"/>
    </xf>
    <xf numFmtId="0" fontId="59" fillId="0" borderId="0" xfId="0" applyFont="1" applyAlignment="1" applyProtection="1">
      <alignment horizontal="center" vertical="center"/>
    </xf>
    <xf numFmtId="0" fontId="46" fillId="0" borderId="0" xfId="0" applyFont="1" applyAlignment="1">
      <alignment horizontal="center"/>
    </xf>
    <xf numFmtId="0" fontId="70" fillId="0" borderId="0" xfId="0" applyFont="1" applyAlignment="1">
      <alignment horizontal="left" vertical="center" wrapText="1"/>
    </xf>
    <xf numFmtId="0" fontId="57" fillId="3" borderId="49" xfId="0" applyFont="1" applyFill="1" applyBorder="1" applyAlignment="1">
      <alignment horizontal="center" vertical="center" wrapText="1"/>
    </xf>
    <xf numFmtId="0" fontId="46" fillId="0" borderId="50" xfId="0" applyFont="1" applyBorder="1" applyAlignment="1">
      <alignment horizontal="center" vertical="center" wrapText="1"/>
    </xf>
    <xf numFmtId="0" fontId="0" fillId="0" borderId="50" xfId="0" applyBorder="1" applyAlignment="1"/>
    <xf numFmtId="0" fontId="0" fillId="0" borderId="51" xfId="0" applyBorder="1" applyAlignment="1"/>
    <xf numFmtId="0" fontId="0" fillId="0" borderId="52" xfId="0" applyBorder="1" applyAlignment="1">
      <alignment horizontal="center" vertical="center"/>
    </xf>
    <xf numFmtId="0" fontId="0" fillId="0" borderId="16" xfId="0" applyBorder="1" applyAlignment="1">
      <alignment horizontal="center" vertical="center"/>
    </xf>
    <xf numFmtId="0" fontId="0" fillId="0" borderId="16" xfId="0" applyBorder="1" applyAlignment="1"/>
    <xf numFmtId="0" fontId="0" fillId="0" borderId="53" xfId="0" applyBorder="1" applyAlignment="1"/>
    <xf numFmtId="0" fontId="63" fillId="0" borderId="0" xfId="0" applyFont="1" applyAlignment="1" applyProtection="1">
      <alignment horizontal="center" vertical="center"/>
    </xf>
    <xf numFmtId="0" fontId="64" fillId="0" borderId="0" xfId="0" applyFont="1" applyAlignment="1"/>
    <xf numFmtId="0" fontId="1" fillId="0" borderId="49" xfId="0" applyFont="1"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50" xfId="0" applyBorder="1" applyAlignment="1" applyProtection="1">
      <alignment horizontal="left" vertical="top"/>
      <protection locked="0"/>
    </xf>
    <xf numFmtId="0" fontId="0" fillId="0" borderId="51" xfId="0" applyBorder="1" applyAlignment="1" applyProtection="1">
      <alignment horizontal="left" vertical="top"/>
      <protection locked="0"/>
    </xf>
    <xf numFmtId="0" fontId="0" fillId="0" borderId="5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54" xfId="0" applyBorder="1" applyAlignment="1" applyProtection="1">
      <protection locked="0"/>
    </xf>
    <xf numFmtId="0" fontId="0" fillId="0" borderId="0" xfId="0" applyBorder="1" applyAlignment="1" applyProtection="1">
      <protection locked="0"/>
    </xf>
    <xf numFmtId="0" fontId="0" fillId="0" borderId="43" xfId="0" applyBorder="1" applyAlignment="1" applyProtection="1">
      <protection locked="0"/>
    </xf>
    <xf numFmtId="0" fontId="0" fillId="0" borderId="52" xfId="0" applyBorder="1" applyAlignment="1" applyProtection="1">
      <protection locked="0"/>
    </xf>
    <xf numFmtId="0" fontId="0" fillId="0" borderId="16" xfId="0" applyBorder="1" applyAlignment="1" applyProtection="1">
      <protection locked="0"/>
    </xf>
    <xf numFmtId="0" fontId="0" fillId="0" borderId="53" xfId="0" applyBorder="1" applyAlignment="1" applyProtection="1">
      <protection locked="0"/>
    </xf>
    <xf numFmtId="0" fontId="65" fillId="0" borderId="48" xfId="0" applyFont="1" applyBorder="1" applyAlignment="1">
      <alignment horizontal="center" vertical="center"/>
    </xf>
    <xf numFmtId="0" fontId="65" fillId="0" borderId="48" xfId="0" applyFont="1" applyBorder="1" applyAlignment="1"/>
    <xf numFmtId="0" fontId="66" fillId="0" borderId="0" xfId="0" applyFont="1" applyAlignment="1" applyProtection="1">
      <alignment horizontal="center" vertical="center"/>
    </xf>
    <xf numFmtId="0" fontId="67" fillId="0" borderId="0" xfId="0" applyFont="1" applyAlignment="1">
      <alignment horizontal="center"/>
    </xf>
    <xf numFmtId="0" fontId="68" fillId="0" borderId="16" xfId="0" applyFont="1" applyBorder="1" applyAlignment="1" applyProtection="1">
      <alignment horizontal="center" vertical="center" wrapText="1"/>
    </xf>
    <xf numFmtId="0" fontId="4" fillId="0" borderId="0" xfId="0" applyFont="1" applyAlignment="1">
      <alignment horizontal="center" vertical="center"/>
    </xf>
    <xf numFmtId="0" fontId="14" fillId="0" borderId="0" xfId="0" applyFont="1" applyAlignment="1">
      <alignment horizontal="center" vertical="center"/>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cellXfs>
  <cellStyles count="4">
    <cellStyle name="Hyperlink" xfId="1" builtinId="8"/>
    <cellStyle name="Normal" xfId="0" builtinId="0"/>
    <cellStyle name="Normal_Sheet1" xfId="2"/>
    <cellStyle name="Normal_Sheet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ren.moore3@jefferson.kyschools.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3"/>
  <sheetViews>
    <sheetView tabSelected="1" zoomScaleNormal="100" workbookViewId="0">
      <selection activeCell="A41" sqref="A41"/>
    </sheetView>
  </sheetViews>
  <sheetFormatPr defaultRowHeight="13.2" x14ac:dyDescent="0.25"/>
  <cols>
    <col min="1" max="11" width="8.88671875" style="134"/>
    <col min="12" max="12" width="2.6640625" style="134" customWidth="1"/>
    <col min="13" max="13" width="8.88671875" style="134"/>
  </cols>
  <sheetData>
    <row r="1" spans="1:15" ht="15" x14ac:dyDescent="0.25">
      <c r="A1" s="352" t="s">
        <v>327</v>
      </c>
      <c r="B1" s="352"/>
      <c r="C1" s="352"/>
      <c r="D1" s="352"/>
      <c r="E1" s="352"/>
      <c r="F1" s="352"/>
      <c r="G1" s="352"/>
      <c r="H1" s="352"/>
      <c r="I1" s="352"/>
      <c r="J1" s="352"/>
      <c r="K1" s="352"/>
      <c r="L1" s="352"/>
      <c r="M1" s="352"/>
      <c r="N1" s="77"/>
      <c r="O1" s="77"/>
    </row>
    <row r="2" spans="1:15" ht="15" x14ac:dyDescent="0.25">
      <c r="A2" s="112"/>
      <c r="B2" s="112"/>
      <c r="C2" s="112"/>
      <c r="D2" s="354" t="s">
        <v>285</v>
      </c>
      <c r="E2" s="354"/>
      <c r="F2" s="354"/>
      <c r="G2" s="354"/>
      <c r="H2" s="354"/>
      <c r="I2" s="354"/>
      <c r="J2" s="354"/>
      <c r="K2" s="112"/>
      <c r="L2" s="112"/>
      <c r="M2" s="112"/>
      <c r="N2" s="77"/>
      <c r="O2" s="77"/>
    </row>
    <row r="3" spans="1:15" ht="15" x14ac:dyDescent="0.25">
      <c r="A3" s="112" t="s">
        <v>230</v>
      </c>
      <c r="B3" s="112"/>
      <c r="C3" s="112"/>
      <c r="D3" s="112"/>
      <c r="E3" s="112"/>
      <c r="F3" s="112"/>
      <c r="G3" s="112"/>
      <c r="H3" s="112"/>
      <c r="I3" s="112"/>
      <c r="J3" s="112"/>
      <c r="K3" s="112"/>
      <c r="L3" s="112"/>
      <c r="M3" s="112"/>
      <c r="N3" s="77"/>
      <c r="O3" s="77"/>
    </row>
    <row r="4" spans="1:15" ht="15" x14ac:dyDescent="0.25">
      <c r="A4" s="112" t="s">
        <v>231</v>
      </c>
      <c r="B4" s="112"/>
      <c r="C4" s="112"/>
      <c r="D4" s="112"/>
      <c r="E4" s="112"/>
      <c r="F4" s="112"/>
      <c r="G4" s="112"/>
      <c r="H4" s="112"/>
      <c r="I4" s="112"/>
      <c r="J4" s="112"/>
      <c r="K4" s="112"/>
      <c r="L4" s="112"/>
      <c r="M4" s="112"/>
      <c r="N4" s="77"/>
      <c r="O4" s="77"/>
    </row>
    <row r="5" spans="1:15" ht="15" x14ac:dyDescent="0.25">
      <c r="A5" s="112"/>
      <c r="B5" s="112"/>
      <c r="C5" s="112"/>
      <c r="D5" s="112"/>
      <c r="E5" s="112"/>
      <c r="F5" s="112"/>
      <c r="G5" s="112"/>
      <c r="H5" s="112"/>
      <c r="I5" s="112"/>
      <c r="J5" s="112"/>
      <c r="K5" s="112"/>
      <c r="L5" s="112"/>
      <c r="M5" s="112"/>
      <c r="N5" s="77"/>
      <c r="O5" s="77"/>
    </row>
    <row r="6" spans="1:15" ht="15" x14ac:dyDescent="0.25">
      <c r="A6" s="259" t="s">
        <v>232</v>
      </c>
      <c r="B6" s="112"/>
      <c r="C6" s="112"/>
      <c r="D6" s="112"/>
      <c r="E6" s="112"/>
      <c r="F6" s="282" t="s">
        <v>307</v>
      </c>
      <c r="G6" s="112"/>
      <c r="H6" s="112"/>
      <c r="I6" s="112"/>
      <c r="J6" s="112"/>
      <c r="K6" s="112"/>
      <c r="L6" s="112"/>
      <c r="M6" s="112"/>
      <c r="N6" s="77"/>
      <c r="O6" s="77"/>
    </row>
    <row r="7" spans="1:15" ht="15" x14ac:dyDescent="0.25">
      <c r="A7" s="112" t="s">
        <v>260</v>
      </c>
      <c r="B7" s="112"/>
      <c r="C7" s="112"/>
      <c r="D7" s="112"/>
      <c r="E7" s="112"/>
      <c r="F7" s="112"/>
      <c r="G7" s="112"/>
      <c r="H7" s="112"/>
      <c r="I7" s="112"/>
      <c r="J7" s="112"/>
      <c r="K7" s="112"/>
      <c r="L7" s="112"/>
      <c r="M7" s="112"/>
      <c r="N7" s="77"/>
      <c r="O7" s="77"/>
    </row>
    <row r="8" spans="1:15" ht="15" x14ac:dyDescent="0.25">
      <c r="A8" s="112" t="s">
        <v>328</v>
      </c>
      <c r="B8" s="112"/>
      <c r="C8" s="112"/>
      <c r="D8" s="112"/>
      <c r="E8" s="112" t="s">
        <v>310</v>
      </c>
      <c r="F8" s="112"/>
      <c r="G8" s="112" t="s">
        <v>329</v>
      </c>
      <c r="H8" s="112"/>
      <c r="I8" s="112"/>
      <c r="J8" s="112" t="s">
        <v>330</v>
      </c>
      <c r="K8" s="77"/>
      <c r="L8" s="283" t="s">
        <v>308</v>
      </c>
      <c r="M8"/>
    </row>
    <row r="9" spans="1:15" ht="15" x14ac:dyDescent="0.25">
      <c r="A9" s="112" t="s">
        <v>331</v>
      </c>
      <c r="B9" s="112"/>
      <c r="C9" s="112"/>
      <c r="D9" s="112"/>
      <c r="E9" s="112" t="s">
        <v>332</v>
      </c>
      <c r="F9" s="112"/>
      <c r="G9" s="112" t="s">
        <v>329</v>
      </c>
      <c r="H9" s="112"/>
      <c r="I9" s="112"/>
      <c r="J9" s="112" t="s">
        <v>333</v>
      </c>
      <c r="K9" s="77"/>
      <c r="L9" s="283" t="s">
        <v>308</v>
      </c>
      <c r="M9"/>
    </row>
    <row r="10" spans="1:15" ht="15" x14ac:dyDescent="0.25">
      <c r="A10" s="112" t="s">
        <v>335</v>
      </c>
      <c r="B10" s="112"/>
      <c r="C10" s="112"/>
      <c r="D10" s="112"/>
      <c r="E10" s="112" t="s">
        <v>310</v>
      </c>
      <c r="F10" s="112"/>
      <c r="G10" s="112" t="s">
        <v>329</v>
      </c>
      <c r="H10" s="112"/>
      <c r="I10" s="112"/>
      <c r="J10" s="112" t="s">
        <v>336</v>
      </c>
      <c r="K10" s="112"/>
      <c r="L10" s="112" t="s">
        <v>309</v>
      </c>
      <c r="M10" s="112"/>
      <c r="N10" s="77"/>
      <c r="O10" s="77"/>
    </row>
    <row r="11" spans="1:15" ht="15" x14ac:dyDescent="0.25">
      <c r="A11" s="112" t="s">
        <v>334</v>
      </c>
      <c r="B11" s="112"/>
      <c r="C11" s="112"/>
      <c r="D11" s="112"/>
      <c r="E11" s="112" t="s">
        <v>332</v>
      </c>
      <c r="F11" s="112"/>
      <c r="G11" s="112" t="s">
        <v>329</v>
      </c>
      <c r="H11" s="112"/>
      <c r="I11" s="112"/>
      <c r="J11" s="112" t="s">
        <v>337</v>
      </c>
      <c r="K11" s="112"/>
      <c r="L11" s="112" t="s">
        <v>309</v>
      </c>
      <c r="M11" s="112"/>
      <c r="N11" s="77"/>
      <c r="O11" s="77"/>
    </row>
    <row r="12" spans="1:15" ht="15" x14ac:dyDescent="0.25">
      <c r="A12" s="112" t="s">
        <v>338</v>
      </c>
      <c r="B12" s="112"/>
      <c r="C12" s="112"/>
      <c r="D12" s="112"/>
      <c r="E12" s="112" t="s">
        <v>339</v>
      </c>
      <c r="F12" s="112"/>
      <c r="G12" s="112" t="s">
        <v>329</v>
      </c>
      <c r="H12" s="112"/>
      <c r="I12" s="112"/>
      <c r="J12" s="112" t="s">
        <v>340</v>
      </c>
      <c r="K12" s="112"/>
      <c r="L12" s="112" t="s">
        <v>309</v>
      </c>
      <c r="M12" s="112"/>
      <c r="N12" s="77"/>
      <c r="O12" s="77"/>
    </row>
    <row r="13" spans="1:15" ht="15" x14ac:dyDescent="0.25">
      <c r="A13" s="112" t="s">
        <v>341</v>
      </c>
      <c r="B13" s="112"/>
      <c r="C13" s="112"/>
      <c r="D13" s="112"/>
      <c r="E13" s="112" t="s">
        <v>342</v>
      </c>
      <c r="F13" s="112"/>
      <c r="G13" s="112" t="s">
        <v>329</v>
      </c>
      <c r="H13" s="112"/>
      <c r="I13" s="112"/>
      <c r="J13" s="112" t="s">
        <v>343</v>
      </c>
      <c r="K13" s="112"/>
      <c r="L13" s="112" t="s">
        <v>309</v>
      </c>
      <c r="M13" s="112"/>
      <c r="N13" s="77"/>
      <c r="O13" s="77"/>
    </row>
    <row r="14" spans="1:15" ht="15" x14ac:dyDescent="0.25">
      <c r="A14" s="259" t="s">
        <v>311</v>
      </c>
      <c r="B14" s="112"/>
      <c r="C14" s="112"/>
      <c r="D14" s="112"/>
      <c r="E14" s="112"/>
      <c r="F14" s="112"/>
      <c r="G14" s="112"/>
      <c r="H14" s="112"/>
      <c r="I14" s="112"/>
      <c r="J14" s="112"/>
      <c r="K14" s="112"/>
      <c r="L14" s="112"/>
      <c r="M14" s="112"/>
      <c r="N14" s="77"/>
      <c r="O14" s="77"/>
    </row>
    <row r="15" spans="1:15" ht="15" x14ac:dyDescent="0.25">
      <c r="A15" s="112"/>
      <c r="B15" s="112"/>
      <c r="C15" s="112"/>
      <c r="D15" s="112"/>
      <c r="E15" s="112"/>
      <c r="F15" s="112"/>
      <c r="G15" s="112"/>
      <c r="H15" s="112"/>
      <c r="I15" s="112"/>
      <c r="J15" s="112"/>
      <c r="K15" s="112"/>
      <c r="L15" s="112"/>
      <c r="M15" s="112"/>
      <c r="N15" s="77"/>
      <c r="O15" s="77"/>
    </row>
    <row r="16" spans="1:15" ht="15" x14ac:dyDescent="0.25">
      <c r="A16" s="259" t="s">
        <v>233</v>
      </c>
      <c r="B16" s="112"/>
      <c r="C16" s="112"/>
      <c r="D16" s="112"/>
      <c r="E16" s="112"/>
      <c r="F16" s="112"/>
      <c r="G16" s="112"/>
      <c r="H16" s="112"/>
      <c r="I16" s="112"/>
      <c r="J16" s="112"/>
      <c r="K16" s="112"/>
      <c r="L16" s="112"/>
      <c r="M16" s="112"/>
      <c r="N16" s="77"/>
      <c r="O16" s="77"/>
    </row>
    <row r="17" spans="1:15" ht="15" x14ac:dyDescent="0.25">
      <c r="A17" s="112"/>
      <c r="B17" s="112"/>
      <c r="C17" s="112"/>
      <c r="D17" s="112"/>
      <c r="E17" s="112"/>
      <c r="F17" s="112"/>
      <c r="G17" s="112"/>
      <c r="H17" s="112"/>
      <c r="I17" s="112"/>
      <c r="J17" s="112"/>
      <c r="K17" s="112"/>
      <c r="L17" s="112"/>
      <c r="M17" s="112"/>
      <c r="N17" s="77"/>
      <c r="O17" s="77"/>
    </row>
    <row r="18" spans="1:15" ht="15" x14ac:dyDescent="0.25">
      <c r="A18" s="261" t="s">
        <v>234</v>
      </c>
      <c r="B18" s="261"/>
      <c r="C18" s="261" t="s">
        <v>278</v>
      </c>
      <c r="D18" s="261"/>
      <c r="E18" s="112"/>
      <c r="F18" s="112"/>
      <c r="G18" s="112"/>
      <c r="H18" s="112"/>
      <c r="I18" s="112"/>
      <c r="J18" s="112"/>
      <c r="K18" s="112"/>
      <c r="L18" s="112"/>
      <c r="M18" s="112"/>
      <c r="N18" s="77"/>
      <c r="O18" s="77"/>
    </row>
    <row r="19" spans="1:15" ht="15" x14ac:dyDescent="0.25">
      <c r="A19" s="112" t="s">
        <v>235</v>
      </c>
      <c r="B19" s="112"/>
      <c r="C19" s="112"/>
      <c r="D19" s="112"/>
      <c r="E19" s="112"/>
      <c r="F19" s="112"/>
      <c r="G19" s="112"/>
      <c r="H19" s="112"/>
      <c r="I19" s="112"/>
      <c r="J19" s="112"/>
      <c r="K19" s="112"/>
      <c r="L19" s="112"/>
      <c r="M19" s="112"/>
      <c r="N19" s="77"/>
      <c r="O19" s="77"/>
    </row>
    <row r="20" spans="1:15" ht="15" x14ac:dyDescent="0.25">
      <c r="A20" s="112" t="s">
        <v>236</v>
      </c>
      <c r="B20" s="112"/>
      <c r="C20" s="112"/>
      <c r="D20" s="112"/>
      <c r="E20" s="112"/>
      <c r="F20" s="112"/>
      <c r="G20" s="112"/>
      <c r="H20" s="112"/>
      <c r="I20" s="112"/>
      <c r="J20" s="112"/>
      <c r="K20" s="112"/>
      <c r="L20" s="112"/>
      <c r="M20" s="112"/>
      <c r="N20" s="77"/>
      <c r="O20" s="77"/>
    </row>
    <row r="21" spans="1:15" ht="15" x14ac:dyDescent="0.25">
      <c r="A21" s="112" t="s">
        <v>237</v>
      </c>
      <c r="B21" s="112"/>
      <c r="C21" s="112"/>
      <c r="D21" s="112"/>
      <c r="E21" s="112"/>
      <c r="F21" s="112"/>
      <c r="G21" s="112"/>
      <c r="H21" s="112"/>
      <c r="I21" s="112"/>
      <c r="J21" s="112"/>
      <c r="K21" s="112"/>
      <c r="L21" s="112"/>
      <c r="M21" s="112"/>
      <c r="N21" s="77"/>
      <c r="O21" s="77"/>
    </row>
    <row r="22" spans="1:15" ht="15" x14ac:dyDescent="0.25">
      <c r="A22" s="112" t="s">
        <v>344</v>
      </c>
      <c r="B22" s="112"/>
      <c r="C22" s="112"/>
      <c r="D22" s="112"/>
      <c r="E22" s="112"/>
      <c r="F22" s="112"/>
      <c r="G22" s="112"/>
      <c r="H22" s="112"/>
      <c r="I22" s="112"/>
      <c r="J22" s="112"/>
      <c r="K22" s="112"/>
      <c r="L22" s="112"/>
      <c r="M22" s="112"/>
      <c r="N22" s="77"/>
      <c r="O22" s="77"/>
    </row>
    <row r="23" spans="1:15" ht="15" x14ac:dyDescent="0.25">
      <c r="A23" s="112" t="s">
        <v>238</v>
      </c>
      <c r="B23" s="112"/>
      <c r="C23" s="112"/>
      <c r="D23" s="112"/>
      <c r="E23" s="112"/>
      <c r="F23" s="112"/>
      <c r="G23" s="112"/>
      <c r="H23" s="112"/>
      <c r="I23" s="112"/>
      <c r="J23" s="112"/>
      <c r="K23" s="112"/>
      <c r="L23" s="112"/>
      <c r="M23" s="112"/>
      <c r="N23" s="77"/>
      <c r="O23" s="77"/>
    </row>
    <row r="24" spans="1:15" ht="15" x14ac:dyDescent="0.25">
      <c r="A24" s="112"/>
      <c r="B24" s="112"/>
      <c r="C24" s="112"/>
      <c r="D24" s="112"/>
      <c r="E24" s="112"/>
      <c r="F24" s="112"/>
      <c r="G24" s="112"/>
      <c r="H24" s="112"/>
      <c r="I24" s="112"/>
      <c r="J24" s="112"/>
      <c r="K24" s="112"/>
      <c r="L24" s="112"/>
      <c r="M24" s="112"/>
      <c r="N24" s="77"/>
      <c r="O24" s="77"/>
    </row>
    <row r="25" spans="1:15" ht="15" x14ac:dyDescent="0.25">
      <c r="A25" s="112" t="s">
        <v>276</v>
      </c>
      <c r="B25" s="112"/>
      <c r="C25" s="112"/>
      <c r="D25" s="112"/>
      <c r="E25" s="112"/>
      <c r="F25" s="112"/>
      <c r="G25" s="112"/>
      <c r="H25" s="112"/>
      <c r="I25" s="112"/>
      <c r="J25" s="112"/>
      <c r="K25" s="112"/>
      <c r="L25" s="112"/>
      <c r="M25" s="112"/>
      <c r="N25" s="77"/>
      <c r="O25" s="77"/>
    </row>
    <row r="26" spans="1:15" ht="15" x14ac:dyDescent="0.25">
      <c r="A26" s="112"/>
      <c r="B26" s="112"/>
      <c r="C26" s="112"/>
      <c r="D26" s="112"/>
      <c r="E26" s="112"/>
      <c r="F26" s="112"/>
      <c r="G26" s="112"/>
      <c r="H26" s="112"/>
      <c r="I26" s="112"/>
      <c r="J26" s="112"/>
      <c r="K26" s="112"/>
      <c r="L26" s="112"/>
      <c r="M26" s="112"/>
      <c r="N26" s="77"/>
      <c r="O26" s="77"/>
    </row>
    <row r="27" spans="1:15" ht="15" x14ac:dyDescent="0.25">
      <c r="A27" s="261" t="s">
        <v>279</v>
      </c>
      <c r="B27" s="261"/>
      <c r="C27" s="261"/>
      <c r="D27" s="112"/>
      <c r="E27" s="112"/>
      <c r="F27" s="112"/>
      <c r="G27" s="112"/>
      <c r="H27" s="112"/>
      <c r="I27" s="112"/>
      <c r="J27" s="112"/>
      <c r="K27" s="112"/>
      <c r="L27" s="112"/>
      <c r="M27" s="112"/>
      <c r="N27" s="77"/>
      <c r="O27" s="77"/>
    </row>
    <row r="28" spans="1:15" ht="15" x14ac:dyDescent="0.25">
      <c r="A28" s="112" t="s">
        <v>280</v>
      </c>
      <c r="B28" s="112"/>
      <c r="C28" s="112"/>
      <c r="D28" s="112"/>
      <c r="E28" s="112"/>
      <c r="F28" s="112"/>
      <c r="G28" s="112"/>
      <c r="H28" s="112"/>
      <c r="I28" s="112"/>
      <c r="J28" s="112"/>
      <c r="K28" s="112"/>
      <c r="L28" s="112"/>
      <c r="M28" s="112"/>
      <c r="N28" s="77"/>
      <c r="O28" s="77"/>
    </row>
    <row r="29" spans="1:15" ht="15" x14ac:dyDescent="0.25">
      <c r="A29" s="112"/>
      <c r="B29" s="112"/>
      <c r="C29" s="112"/>
      <c r="D29" s="112"/>
      <c r="E29" s="112"/>
      <c r="F29" s="112"/>
      <c r="G29" s="112"/>
      <c r="H29" s="112"/>
      <c r="I29" s="112"/>
      <c r="J29" s="112"/>
      <c r="K29" s="112"/>
      <c r="L29" s="112"/>
      <c r="M29" s="112"/>
      <c r="N29" s="77"/>
      <c r="O29" s="77"/>
    </row>
    <row r="30" spans="1:15" ht="15" x14ac:dyDescent="0.25">
      <c r="A30" s="261" t="s">
        <v>281</v>
      </c>
      <c r="B30" s="261"/>
      <c r="C30" s="261"/>
      <c r="D30" s="261"/>
      <c r="E30" s="112"/>
      <c r="F30" s="112"/>
      <c r="G30" s="112"/>
      <c r="H30" s="112"/>
      <c r="I30" s="112"/>
      <c r="J30" s="112"/>
      <c r="K30" s="112"/>
      <c r="L30" s="112"/>
      <c r="M30" s="112"/>
      <c r="N30" s="77"/>
      <c r="O30" s="77"/>
    </row>
    <row r="31" spans="1:15" ht="15" x14ac:dyDescent="0.25">
      <c r="A31" s="112" t="s">
        <v>282</v>
      </c>
      <c r="B31" s="112"/>
      <c r="C31" s="112"/>
      <c r="D31" s="112"/>
      <c r="E31" s="112"/>
      <c r="F31" s="112"/>
      <c r="G31" s="112"/>
      <c r="H31" s="112"/>
      <c r="I31" s="112"/>
      <c r="J31" s="112"/>
      <c r="K31" s="112"/>
      <c r="L31" s="112"/>
      <c r="M31" s="112"/>
      <c r="N31" s="77"/>
      <c r="O31" s="77"/>
    </row>
    <row r="32" spans="1:15" ht="15" x14ac:dyDescent="0.25">
      <c r="A32" s="112"/>
      <c r="B32" s="112"/>
      <c r="C32" s="112"/>
      <c r="D32" s="112"/>
      <c r="E32" s="112"/>
      <c r="F32" s="112"/>
      <c r="G32" s="112"/>
      <c r="H32" s="112"/>
      <c r="I32" s="112"/>
      <c r="J32" s="112"/>
      <c r="K32" s="112"/>
      <c r="L32" s="112"/>
      <c r="M32" s="112"/>
      <c r="N32" s="77"/>
      <c r="O32" s="77"/>
    </row>
    <row r="33" spans="1:18" ht="15" x14ac:dyDescent="0.25">
      <c r="A33" s="261" t="s">
        <v>283</v>
      </c>
      <c r="B33" s="261"/>
      <c r="C33" s="261"/>
      <c r="D33" s="112"/>
      <c r="E33" s="112"/>
      <c r="F33" s="112"/>
      <c r="G33" s="112"/>
      <c r="H33" s="112"/>
      <c r="I33" s="112"/>
      <c r="J33" s="112"/>
      <c r="K33" s="112"/>
      <c r="L33" s="112"/>
      <c r="M33" s="112"/>
      <c r="N33" s="77"/>
      <c r="O33" s="77"/>
    </row>
    <row r="34" spans="1:18" ht="15" x14ac:dyDescent="0.25">
      <c r="A34" s="112" t="s">
        <v>284</v>
      </c>
      <c r="B34" s="112"/>
      <c r="C34" s="112"/>
      <c r="D34" s="112"/>
      <c r="E34" s="112"/>
      <c r="F34" s="112"/>
      <c r="G34" s="112"/>
      <c r="H34" s="112"/>
      <c r="I34" s="112"/>
      <c r="J34" s="112"/>
      <c r="K34" s="112"/>
      <c r="L34" s="112"/>
      <c r="M34" s="112"/>
      <c r="N34" s="77"/>
      <c r="O34" s="77"/>
    </row>
    <row r="35" spans="1:18" ht="15" x14ac:dyDescent="0.25">
      <c r="A35" s="112"/>
      <c r="B35" s="112"/>
      <c r="C35" s="112"/>
      <c r="D35" s="112"/>
      <c r="E35" s="112"/>
      <c r="F35" s="112"/>
      <c r="G35" s="112"/>
      <c r="H35" s="112"/>
      <c r="I35" s="112"/>
      <c r="J35" s="112"/>
      <c r="K35" s="112"/>
      <c r="L35" s="112"/>
      <c r="M35" s="112"/>
      <c r="N35" s="77"/>
      <c r="O35" s="77"/>
    </row>
    <row r="36" spans="1:18" ht="15" x14ac:dyDescent="0.25">
      <c r="A36" s="259" t="s">
        <v>240</v>
      </c>
      <c r="B36" s="112"/>
      <c r="C36" s="112"/>
      <c r="D36" s="112"/>
      <c r="E36" s="112"/>
      <c r="F36" s="112"/>
      <c r="G36" s="112"/>
      <c r="H36" s="112"/>
      <c r="I36" s="112"/>
      <c r="J36" s="112"/>
      <c r="K36" s="112"/>
      <c r="L36" s="112"/>
      <c r="M36" s="112"/>
      <c r="N36" s="77"/>
      <c r="O36" s="77"/>
    </row>
    <row r="37" spans="1:18" ht="24.6" x14ac:dyDescent="0.4">
      <c r="A37" s="112" t="s">
        <v>261</v>
      </c>
      <c r="B37" s="112"/>
      <c r="C37" s="112"/>
      <c r="D37" s="112"/>
      <c r="E37" s="112"/>
      <c r="F37" s="112"/>
      <c r="G37" s="112"/>
      <c r="H37" s="112"/>
      <c r="I37" s="112"/>
      <c r="J37" s="112"/>
      <c r="K37" s="112"/>
      <c r="L37" s="112"/>
      <c r="M37" s="112"/>
      <c r="N37" s="77"/>
      <c r="O37" s="77"/>
    </row>
    <row r="38" spans="1:18" ht="15" x14ac:dyDescent="0.25">
      <c r="A38" s="112" t="s">
        <v>275</v>
      </c>
      <c r="B38" s="112"/>
      <c r="C38" s="112"/>
      <c r="D38" s="112"/>
      <c r="E38" s="112"/>
      <c r="F38" s="112"/>
      <c r="G38" s="112"/>
      <c r="H38" s="112"/>
      <c r="I38" s="112"/>
      <c r="J38" s="112"/>
      <c r="K38" s="112"/>
      <c r="L38" s="112"/>
      <c r="M38" s="112"/>
      <c r="N38" s="77"/>
      <c r="O38" s="77"/>
    </row>
    <row r="39" spans="1:18" ht="15" x14ac:dyDescent="0.25">
      <c r="A39" s="112" t="s">
        <v>274</v>
      </c>
      <c r="B39" s="112"/>
      <c r="C39" s="112"/>
      <c r="D39" s="112"/>
      <c r="E39" s="112"/>
      <c r="F39" s="112"/>
      <c r="G39" s="112"/>
      <c r="H39" s="112"/>
      <c r="I39" s="112"/>
      <c r="J39" s="112"/>
      <c r="K39" s="112"/>
      <c r="L39" s="112"/>
      <c r="M39" s="112"/>
      <c r="N39" s="77"/>
      <c r="O39" s="77"/>
    </row>
    <row r="40" spans="1:18" ht="15" x14ac:dyDescent="0.25">
      <c r="A40" s="112" t="s">
        <v>262</v>
      </c>
      <c r="B40" s="112"/>
      <c r="C40" s="112"/>
      <c r="D40" s="112"/>
      <c r="E40" s="112"/>
      <c r="F40" s="112"/>
      <c r="G40" s="112"/>
      <c r="H40" s="112"/>
      <c r="I40" s="112"/>
      <c r="J40" s="112"/>
      <c r="K40" s="112"/>
      <c r="L40" s="112"/>
      <c r="M40" s="112"/>
      <c r="N40" s="77"/>
      <c r="O40" s="77"/>
    </row>
    <row r="41" spans="1:18" s="91" customFormat="1" ht="15" x14ac:dyDescent="0.25">
      <c r="A41" s="149"/>
      <c r="B41" s="148"/>
      <c r="C41" s="149"/>
      <c r="D41" s="147"/>
      <c r="E41" s="147"/>
      <c r="F41" s="147"/>
      <c r="G41" s="147"/>
      <c r="H41" s="147"/>
      <c r="I41" s="147"/>
      <c r="J41" s="147"/>
      <c r="K41" s="147"/>
      <c r="L41" s="147"/>
      <c r="M41" s="147"/>
      <c r="N41" s="97"/>
      <c r="O41" s="97"/>
    </row>
    <row r="42" spans="1:18" s="91" customFormat="1" ht="15" x14ac:dyDescent="0.25">
      <c r="A42" s="149"/>
      <c r="B42" s="353" t="s">
        <v>239</v>
      </c>
      <c r="C42" s="353"/>
      <c r="D42" s="353"/>
      <c r="E42" s="353"/>
      <c r="F42" s="353"/>
      <c r="G42" s="353"/>
      <c r="H42" s="147" t="s">
        <v>345</v>
      </c>
      <c r="I42" s="147"/>
      <c r="J42" s="147"/>
      <c r="K42" s="147"/>
      <c r="L42" s="147"/>
      <c r="M42" s="147"/>
      <c r="N42" s="97"/>
      <c r="O42" s="97"/>
    </row>
    <row r="43" spans="1:18" ht="24.6" x14ac:dyDescent="0.4">
      <c r="A43" s="355" t="s">
        <v>360</v>
      </c>
      <c r="B43" s="355"/>
      <c r="C43" s="355"/>
      <c r="D43" s="355"/>
      <c r="E43" s="355"/>
      <c r="F43" s="355"/>
      <c r="G43" s="355"/>
      <c r="H43" s="355"/>
      <c r="I43" s="355"/>
      <c r="J43" s="355"/>
      <c r="K43" s="355"/>
      <c r="L43" s="355"/>
      <c r="M43" s="355"/>
      <c r="N43" s="355"/>
      <c r="O43" s="355"/>
      <c r="P43" s="355"/>
      <c r="Q43" s="355"/>
      <c r="R43" s="355"/>
    </row>
    <row r="44" spans="1:18" ht="15" x14ac:dyDescent="0.25">
      <c r="A44" s="112"/>
      <c r="B44" s="112"/>
      <c r="C44" s="112"/>
      <c r="D44" s="112"/>
      <c r="E44" s="112"/>
      <c r="F44" s="112"/>
      <c r="G44" s="112"/>
      <c r="H44" s="112"/>
      <c r="I44" s="112"/>
      <c r="J44" s="112"/>
      <c r="K44" s="112"/>
      <c r="L44" s="112"/>
      <c r="M44" s="112"/>
      <c r="N44" s="77"/>
      <c r="O44" s="77"/>
    </row>
    <row r="45" spans="1:18" ht="15" x14ac:dyDescent="0.25">
      <c r="A45" s="112"/>
      <c r="B45" s="112"/>
      <c r="C45" s="112"/>
      <c r="D45" s="112"/>
      <c r="E45" s="112"/>
      <c r="F45" s="112"/>
      <c r="G45" s="112"/>
      <c r="H45" s="112"/>
      <c r="I45" s="112"/>
      <c r="J45" s="112"/>
      <c r="K45" s="112"/>
      <c r="L45" s="112"/>
      <c r="M45" s="112"/>
      <c r="N45" s="77"/>
      <c r="O45" s="77"/>
    </row>
    <row r="46" spans="1:18" ht="15" x14ac:dyDescent="0.25">
      <c r="A46" s="112"/>
      <c r="B46" s="112"/>
      <c r="C46" s="112"/>
      <c r="D46" s="112"/>
      <c r="E46" s="112"/>
      <c r="F46" s="112"/>
      <c r="G46" s="112"/>
      <c r="H46" s="112"/>
      <c r="I46" s="112"/>
      <c r="J46" s="112"/>
      <c r="K46" s="112"/>
      <c r="L46" s="112"/>
      <c r="M46" s="112"/>
      <c r="N46" s="77"/>
      <c r="O46" s="77"/>
    </row>
    <row r="47" spans="1:18" ht="15" x14ac:dyDescent="0.25">
      <c r="A47" s="112"/>
      <c r="B47" s="112"/>
      <c r="C47" s="112"/>
      <c r="D47" s="112"/>
      <c r="E47" s="112"/>
      <c r="F47" s="112"/>
      <c r="G47" s="112"/>
      <c r="H47" s="112"/>
      <c r="I47" s="112"/>
      <c r="J47" s="112"/>
      <c r="K47" s="112"/>
      <c r="L47" s="112"/>
      <c r="M47" s="112"/>
      <c r="N47" s="77"/>
      <c r="O47" s="77"/>
    </row>
    <row r="48" spans="1:18" ht="15" x14ac:dyDescent="0.25">
      <c r="A48" s="112"/>
      <c r="B48" s="112"/>
      <c r="C48" s="112"/>
      <c r="D48" s="112"/>
      <c r="E48" s="112"/>
      <c r="F48" s="112"/>
      <c r="G48" s="112"/>
      <c r="H48" s="112"/>
      <c r="I48" s="112"/>
      <c r="J48" s="112"/>
      <c r="K48" s="112"/>
      <c r="L48" s="112"/>
      <c r="M48" s="112"/>
      <c r="N48" s="77"/>
      <c r="O48" s="77"/>
    </row>
    <row r="49" spans="1:15" ht="15" x14ac:dyDescent="0.25">
      <c r="A49" s="112"/>
      <c r="B49" s="112"/>
      <c r="C49" s="112"/>
      <c r="D49" s="112"/>
      <c r="E49" s="112"/>
      <c r="F49" s="112"/>
      <c r="G49" s="112"/>
      <c r="H49" s="112"/>
      <c r="I49" s="112"/>
      <c r="J49" s="112"/>
      <c r="K49" s="112"/>
      <c r="L49" s="112"/>
      <c r="M49" s="112"/>
      <c r="N49" s="77"/>
      <c r="O49" s="77"/>
    </row>
    <row r="50" spans="1:15" ht="15" x14ac:dyDescent="0.25">
      <c r="A50" s="112"/>
      <c r="B50" s="112"/>
      <c r="C50" s="112"/>
      <c r="D50" s="112"/>
      <c r="E50" s="112"/>
      <c r="F50" s="112"/>
      <c r="G50" s="112"/>
      <c r="H50" s="112"/>
      <c r="I50" s="112"/>
      <c r="J50" s="112"/>
      <c r="K50" s="112"/>
      <c r="L50" s="112"/>
      <c r="M50" s="112"/>
      <c r="N50" s="77"/>
      <c r="O50" s="77"/>
    </row>
    <row r="51" spans="1:15" ht="15" x14ac:dyDescent="0.25">
      <c r="A51" s="112"/>
      <c r="B51" s="112"/>
      <c r="C51" s="112"/>
      <c r="D51" s="112"/>
      <c r="E51" s="112"/>
      <c r="F51" s="112"/>
      <c r="G51" s="112"/>
      <c r="H51" s="112"/>
      <c r="I51" s="112"/>
      <c r="J51" s="112"/>
      <c r="K51" s="112"/>
      <c r="L51" s="112"/>
      <c r="M51" s="112"/>
      <c r="N51" s="77"/>
      <c r="O51" s="77"/>
    </row>
    <row r="52" spans="1:15" ht="15" x14ac:dyDescent="0.25">
      <c r="A52" s="112"/>
      <c r="B52" s="112"/>
      <c r="C52" s="112"/>
      <c r="D52" s="112"/>
      <c r="E52" s="112"/>
      <c r="F52" s="112"/>
      <c r="G52" s="112"/>
      <c r="H52" s="112"/>
      <c r="I52" s="112"/>
      <c r="J52" s="112"/>
      <c r="K52" s="112"/>
      <c r="L52" s="112"/>
      <c r="M52" s="112"/>
      <c r="N52" s="77"/>
      <c r="O52" s="77"/>
    </row>
    <row r="53" spans="1:15" ht="15" x14ac:dyDescent="0.25">
      <c r="A53" s="112"/>
      <c r="B53" s="112"/>
      <c r="C53" s="112"/>
      <c r="D53" s="112"/>
      <c r="E53" s="112"/>
      <c r="F53" s="112"/>
      <c r="G53" s="112"/>
      <c r="H53" s="112"/>
      <c r="I53" s="112"/>
      <c r="J53" s="112"/>
      <c r="K53" s="112"/>
      <c r="L53" s="112"/>
      <c r="M53" s="112"/>
      <c r="N53" s="77"/>
      <c r="O53" s="77"/>
    </row>
    <row r="54" spans="1:15" ht="15" x14ac:dyDescent="0.25">
      <c r="A54" s="112"/>
      <c r="B54" s="112"/>
      <c r="C54" s="112"/>
      <c r="D54" s="112"/>
      <c r="E54" s="112"/>
      <c r="F54" s="112"/>
      <c r="G54" s="112"/>
      <c r="H54" s="112"/>
      <c r="I54" s="112"/>
      <c r="J54" s="112"/>
      <c r="K54" s="112"/>
      <c r="L54" s="112"/>
      <c r="M54" s="112"/>
      <c r="N54" s="77"/>
      <c r="O54" s="77"/>
    </row>
    <row r="55" spans="1:15" ht="15" x14ac:dyDescent="0.25">
      <c r="A55" s="112"/>
      <c r="B55" s="112"/>
      <c r="C55" s="112"/>
      <c r="D55" s="112"/>
      <c r="E55" s="112"/>
      <c r="F55" s="112"/>
      <c r="G55" s="112"/>
      <c r="H55" s="112"/>
      <c r="I55" s="112"/>
      <c r="J55" s="112"/>
      <c r="K55" s="112"/>
      <c r="L55" s="112"/>
      <c r="M55" s="112"/>
      <c r="N55" s="77"/>
      <c r="O55" s="77"/>
    </row>
    <row r="56" spans="1:15" ht="15" x14ac:dyDescent="0.25">
      <c r="A56" s="112"/>
      <c r="B56" s="112"/>
      <c r="C56" s="112"/>
      <c r="D56" s="112"/>
      <c r="E56" s="112"/>
      <c r="F56" s="112"/>
      <c r="G56" s="112"/>
      <c r="H56" s="112"/>
      <c r="I56" s="112"/>
      <c r="J56" s="112"/>
      <c r="K56" s="112"/>
      <c r="L56" s="112"/>
      <c r="M56" s="112"/>
      <c r="N56" s="77"/>
      <c r="O56" s="77"/>
    </row>
    <row r="57" spans="1:15" ht="15" x14ac:dyDescent="0.25">
      <c r="A57" s="112"/>
      <c r="B57" s="112"/>
      <c r="C57" s="112"/>
      <c r="D57" s="112"/>
      <c r="E57" s="112"/>
      <c r="F57" s="112"/>
      <c r="G57" s="112"/>
      <c r="H57" s="112"/>
      <c r="I57" s="112"/>
      <c r="J57" s="112"/>
      <c r="K57" s="112"/>
      <c r="L57" s="112"/>
      <c r="M57" s="112"/>
      <c r="N57" s="77"/>
      <c r="O57" s="77"/>
    </row>
    <row r="58" spans="1:15" ht="15" x14ac:dyDescent="0.25">
      <c r="A58" s="112"/>
      <c r="B58" s="112"/>
      <c r="C58" s="112"/>
      <c r="D58" s="112"/>
      <c r="E58" s="112"/>
      <c r="F58" s="112"/>
      <c r="G58" s="112"/>
      <c r="H58" s="112"/>
      <c r="I58" s="112"/>
      <c r="J58" s="112"/>
      <c r="K58" s="112"/>
      <c r="L58" s="112"/>
      <c r="M58" s="112"/>
      <c r="N58" s="77"/>
      <c r="O58" s="77"/>
    </row>
    <row r="59" spans="1:15" ht="15" x14ac:dyDescent="0.25">
      <c r="A59" s="112"/>
      <c r="B59" s="112"/>
      <c r="C59" s="112"/>
      <c r="D59" s="112"/>
      <c r="E59" s="112"/>
      <c r="F59" s="112"/>
      <c r="G59" s="112"/>
      <c r="H59" s="112"/>
      <c r="I59" s="112"/>
      <c r="J59" s="112"/>
      <c r="K59" s="112"/>
      <c r="L59" s="112"/>
      <c r="M59" s="112"/>
      <c r="N59" s="77"/>
      <c r="O59" s="77"/>
    </row>
    <row r="60" spans="1:15" ht="15" x14ac:dyDescent="0.25">
      <c r="A60" s="112"/>
      <c r="B60" s="112"/>
      <c r="C60" s="112"/>
      <c r="D60" s="112"/>
      <c r="E60" s="112"/>
      <c r="F60" s="112"/>
      <c r="G60" s="112"/>
      <c r="H60" s="112"/>
      <c r="I60" s="112"/>
      <c r="J60" s="112"/>
      <c r="K60" s="112"/>
      <c r="L60" s="112"/>
      <c r="M60" s="112"/>
      <c r="N60" s="77"/>
      <c r="O60" s="77"/>
    </row>
    <row r="61" spans="1:15" ht="15" x14ac:dyDescent="0.25">
      <c r="A61" s="112"/>
      <c r="B61" s="112"/>
      <c r="C61" s="112"/>
      <c r="D61" s="112"/>
      <c r="E61" s="112"/>
      <c r="F61" s="112"/>
      <c r="G61" s="112"/>
      <c r="H61" s="112"/>
      <c r="I61" s="112"/>
      <c r="J61" s="112"/>
      <c r="K61" s="112"/>
      <c r="L61" s="112"/>
      <c r="M61" s="112"/>
      <c r="N61" s="77"/>
      <c r="O61" s="77"/>
    </row>
    <row r="62" spans="1:15" ht="15" x14ac:dyDescent="0.25">
      <c r="A62" s="112"/>
      <c r="B62" s="112"/>
      <c r="C62" s="112"/>
      <c r="D62" s="112"/>
      <c r="E62" s="112"/>
      <c r="F62" s="112"/>
      <c r="G62" s="112"/>
      <c r="H62" s="112"/>
      <c r="I62" s="112"/>
      <c r="J62" s="112"/>
      <c r="K62" s="112"/>
      <c r="L62" s="112"/>
      <c r="M62" s="112"/>
      <c r="N62" s="77"/>
      <c r="O62" s="77"/>
    </row>
    <row r="63" spans="1:15" ht="15" x14ac:dyDescent="0.25">
      <c r="A63" s="112"/>
      <c r="B63" s="112"/>
      <c r="C63" s="112"/>
      <c r="D63" s="112"/>
      <c r="E63" s="112"/>
      <c r="F63" s="112"/>
      <c r="G63" s="112"/>
      <c r="H63" s="112"/>
      <c r="I63" s="112"/>
      <c r="J63" s="112"/>
      <c r="K63" s="112"/>
      <c r="L63" s="112"/>
      <c r="M63" s="112"/>
      <c r="N63" s="77"/>
      <c r="O63" s="77"/>
    </row>
    <row r="64" spans="1:15" ht="15" x14ac:dyDescent="0.25">
      <c r="A64" s="112"/>
      <c r="B64" s="112"/>
      <c r="C64" s="112"/>
      <c r="D64" s="112"/>
      <c r="E64" s="112"/>
      <c r="F64" s="112"/>
      <c r="G64" s="112"/>
      <c r="H64" s="112"/>
      <c r="I64" s="112"/>
      <c r="J64" s="112"/>
      <c r="K64" s="112"/>
      <c r="L64" s="112"/>
      <c r="M64" s="112"/>
      <c r="N64" s="77"/>
      <c r="O64" s="77"/>
    </row>
    <row r="65" spans="1:15" ht="15" x14ac:dyDescent="0.25">
      <c r="A65" s="112"/>
      <c r="B65" s="112"/>
      <c r="C65" s="112"/>
      <c r="D65" s="112"/>
      <c r="E65" s="112"/>
      <c r="F65" s="112"/>
      <c r="G65" s="112"/>
      <c r="H65" s="112"/>
      <c r="I65" s="112"/>
      <c r="J65" s="112"/>
      <c r="K65" s="112"/>
      <c r="L65" s="112"/>
      <c r="M65" s="112"/>
      <c r="N65" s="77"/>
      <c r="O65" s="77"/>
    </row>
    <row r="66" spans="1:15" ht="15" x14ac:dyDescent="0.25">
      <c r="A66" s="112"/>
      <c r="B66" s="112"/>
      <c r="C66" s="112"/>
      <c r="D66" s="112"/>
      <c r="E66" s="112"/>
      <c r="F66" s="112"/>
      <c r="G66" s="112"/>
      <c r="H66" s="112"/>
      <c r="I66" s="112"/>
      <c r="J66" s="112"/>
      <c r="K66" s="112"/>
      <c r="L66" s="112"/>
      <c r="M66" s="112"/>
      <c r="N66" s="77"/>
      <c r="O66" s="77"/>
    </row>
    <row r="67" spans="1:15" ht="15" x14ac:dyDescent="0.25">
      <c r="A67" s="112"/>
      <c r="B67" s="112"/>
      <c r="C67" s="112"/>
      <c r="D67" s="112"/>
      <c r="E67" s="112"/>
      <c r="F67" s="112"/>
      <c r="G67" s="112"/>
      <c r="H67" s="112"/>
      <c r="I67" s="112"/>
      <c r="J67" s="112"/>
      <c r="K67" s="112"/>
      <c r="L67" s="112"/>
      <c r="M67" s="112"/>
      <c r="N67" s="77"/>
      <c r="O67" s="77"/>
    </row>
    <row r="68" spans="1:15" ht="15" x14ac:dyDescent="0.25">
      <c r="A68" s="112"/>
      <c r="B68" s="112"/>
      <c r="C68" s="112"/>
      <c r="D68" s="112"/>
      <c r="E68" s="112"/>
      <c r="F68" s="112"/>
      <c r="G68" s="112"/>
      <c r="H68" s="112"/>
      <c r="I68" s="112"/>
      <c r="J68" s="112"/>
      <c r="K68" s="112"/>
      <c r="L68" s="112"/>
      <c r="M68" s="112"/>
      <c r="N68" s="77"/>
      <c r="O68" s="77"/>
    </row>
    <row r="69" spans="1:15" ht="15" x14ac:dyDescent="0.25">
      <c r="A69" s="112"/>
      <c r="B69" s="112"/>
      <c r="C69" s="112"/>
      <c r="D69" s="112"/>
      <c r="E69" s="112"/>
      <c r="F69" s="112"/>
      <c r="G69" s="112"/>
      <c r="H69" s="112"/>
      <c r="I69" s="112"/>
      <c r="J69" s="112"/>
      <c r="K69" s="112"/>
      <c r="L69" s="112"/>
      <c r="M69" s="112"/>
      <c r="N69" s="77"/>
      <c r="O69" s="77"/>
    </row>
    <row r="70" spans="1:15" ht="15" x14ac:dyDescent="0.25">
      <c r="A70" s="112"/>
      <c r="B70" s="112"/>
      <c r="C70" s="112"/>
      <c r="D70" s="112"/>
      <c r="E70" s="112"/>
      <c r="F70" s="112"/>
      <c r="G70" s="112"/>
      <c r="H70" s="112"/>
      <c r="I70" s="112"/>
      <c r="J70" s="112"/>
      <c r="K70" s="112"/>
      <c r="L70" s="112"/>
      <c r="M70" s="112"/>
      <c r="N70" s="77"/>
      <c r="O70" s="77"/>
    </row>
    <row r="71" spans="1:15" ht="15" x14ac:dyDescent="0.25">
      <c r="A71" s="112"/>
      <c r="B71" s="112"/>
      <c r="C71" s="112"/>
      <c r="D71" s="112"/>
      <c r="E71" s="112"/>
      <c r="F71" s="112"/>
      <c r="G71" s="112"/>
      <c r="H71" s="112"/>
      <c r="I71" s="112"/>
      <c r="J71" s="112"/>
      <c r="K71" s="112"/>
      <c r="L71" s="112"/>
      <c r="M71" s="112"/>
      <c r="N71" s="77"/>
      <c r="O71" s="77"/>
    </row>
    <row r="72" spans="1:15" ht="15" x14ac:dyDescent="0.25">
      <c r="A72" s="112"/>
      <c r="B72" s="112"/>
      <c r="C72" s="112"/>
      <c r="D72" s="112"/>
      <c r="E72" s="112"/>
      <c r="F72" s="112"/>
      <c r="G72" s="112"/>
      <c r="H72" s="112"/>
      <c r="I72" s="112"/>
      <c r="J72" s="112"/>
      <c r="K72" s="112"/>
      <c r="L72" s="112"/>
      <c r="M72" s="112"/>
      <c r="N72" s="77"/>
      <c r="O72" s="77"/>
    </row>
    <row r="73" spans="1:15" ht="15" x14ac:dyDescent="0.25">
      <c r="A73" s="112"/>
      <c r="B73" s="112"/>
      <c r="C73" s="112"/>
      <c r="D73" s="112"/>
      <c r="E73" s="112"/>
      <c r="F73" s="112"/>
      <c r="G73" s="112"/>
      <c r="H73" s="112"/>
      <c r="I73" s="112"/>
      <c r="J73" s="112"/>
      <c r="K73" s="112"/>
      <c r="L73" s="112"/>
      <c r="M73" s="112"/>
      <c r="N73" s="77"/>
      <c r="O73" s="77"/>
    </row>
    <row r="74" spans="1:15" ht="15" x14ac:dyDescent="0.25">
      <c r="A74" s="112"/>
      <c r="B74" s="112"/>
      <c r="C74" s="112"/>
      <c r="D74" s="112"/>
      <c r="E74" s="112"/>
      <c r="F74" s="112"/>
      <c r="G74" s="112"/>
      <c r="H74" s="112"/>
      <c r="I74" s="112"/>
      <c r="J74" s="112"/>
      <c r="K74" s="112"/>
      <c r="L74" s="112"/>
      <c r="M74" s="112"/>
      <c r="N74" s="77"/>
      <c r="O74" s="77"/>
    </row>
    <row r="75" spans="1:15" ht="15" x14ac:dyDescent="0.25">
      <c r="A75" s="112"/>
      <c r="B75" s="112"/>
      <c r="C75" s="112"/>
      <c r="D75" s="112"/>
      <c r="E75" s="112"/>
      <c r="F75" s="112"/>
      <c r="G75" s="112"/>
      <c r="H75" s="112"/>
      <c r="I75" s="112"/>
      <c r="J75" s="112"/>
      <c r="K75" s="112"/>
      <c r="L75" s="112"/>
      <c r="M75" s="112"/>
      <c r="N75" s="77"/>
      <c r="O75" s="77"/>
    </row>
    <row r="76" spans="1:15" ht="15" x14ac:dyDescent="0.25">
      <c r="A76" s="112"/>
      <c r="B76" s="112"/>
      <c r="C76" s="112"/>
      <c r="D76" s="112"/>
      <c r="E76" s="112"/>
      <c r="F76" s="112"/>
      <c r="G76" s="112"/>
      <c r="H76" s="112"/>
      <c r="I76" s="112"/>
      <c r="J76" s="112"/>
      <c r="K76" s="112"/>
      <c r="L76" s="112"/>
      <c r="M76" s="112"/>
      <c r="N76" s="77"/>
      <c r="O76" s="77"/>
    </row>
    <row r="77" spans="1:15" ht="15" x14ac:dyDescent="0.25">
      <c r="A77" s="112"/>
      <c r="B77" s="112"/>
      <c r="C77" s="112"/>
      <c r="D77" s="112"/>
      <c r="E77" s="112"/>
      <c r="F77" s="112"/>
      <c r="G77" s="112"/>
      <c r="H77" s="112"/>
      <c r="I77" s="112"/>
      <c r="J77" s="112"/>
      <c r="K77" s="112"/>
      <c r="L77" s="112"/>
      <c r="M77" s="112"/>
      <c r="N77" s="77"/>
      <c r="O77" s="77"/>
    </row>
    <row r="78" spans="1:15" ht="15" x14ac:dyDescent="0.25">
      <c r="A78" s="112"/>
      <c r="B78" s="112"/>
      <c r="C78" s="112"/>
      <c r="D78" s="112"/>
      <c r="E78" s="112"/>
      <c r="F78" s="112"/>
      <c r="G78" s="112"/>
      <c r="H78" s="112"/>
      <c r="I78" s="112"/>
      <c r="J78" s="112"/>
      <c r="K78" s="112"/>
      <c r="L78" s="112"/>
      <c r="M78" s="112"/>
      <c r="N78" s="77"/>
      <c r="O78" s="77"/>
    </row>
    <row r="79" spans="1:15" ht="15" x14ac:dyDescent="0.25">
      <c r="A79" s="112"/>
      <c r="B79" s="112"/>
      <c r="C79" s="112"/>
      <c r="D79" s="112"/>
      <c r="E79" s="112"/>
      <c r="F79" s="112"/>
      <c r="G79" s="112"/>
      <c r="H79" s="112"/>
      <c r="I79" s="112"/>
      <c r="J79" s="112"/>
      <c r="K79" s="112"/>
      <c r="L79" s="112"/>
      <c r="M79" s="112"/>
      <c r="N79" s="77"/>
      <c r="O79" s="77"/>
    </row>
    <row r="80" spans="1:15" ht="15" x14ac:dyDescent="0.25">
      <c r="A80" s="112"/>
      <c r="B80" s="112"/>
      <c r="C80" s="112"/>
      <c r="D80" s="112"/>
      <c r="E80" s="112"/>
      <c r="F80" s="112"/>
      <c r="G80" s="112"/>
      <c r="H80" s="112"/>
      <c r="I80" s="112"/>
      <c r="J80" s="112"/>
      <c r="K80" s="112"/>
      <c r="L80" s="112"/>
      <c r="M80" s="112"/>
      <c r="N80" s="77"/>
      <c r="O80" s="77"/>
    </row>
    <row r="81" spans="1:15" ht="15" x14ac:dyDescent="0.25">
      <c r="A81" s="112"/>
      <c r="B81" s="112"/>
      <c r="C81" s="112"/>
      <c r="D81" s="112"/>
      <c r="E81" s="112"/>
      <c r="F81" s="112"/>
      <c r="G81" s="112"/>
      <c r="H81" s="112"/>
      <c r="I81" s="112"/>
      <c r="J81" s="112"/>
      <c r="K81" s="112"/>
      <c r="L81" s="112"/>
      <c r="M81" s="112"/>
      <c r="N81" s="77"/>
      <c r="O81" s="77"/>
    </row>
    <row r="82" spans="1:15" ht="15" x14ac:dyDescent="0.25">
      <c r="A82" s="112"/>
      <c r="B82" s="112"/>
      <c r="C82" s="112"/>
      <c r="D82" s="112"/>
      <c r="E82" s="112"/>
      <c r="F82" s="112"/>
      <c r="G82" s="112"/>
      <c r="H82" s="112"/>
      <c r="I82" s="112"/>
      <c r="J82" s="112"/>
      <c r="K82" s="112"/>
      <c r="L82" s="112"/>
      <c r="M82" s="112"/>
      <c r="N82" s="77"/>
      <c r="O82" s="77"/>
    </row>
    <row r="83" spans="1:15" ht="15" x14ac:dyDescent="0.25">
      <c r="A83" s="112"/>
      <c r="B83" s="112"/>
      <c r="C83" s="112"/>
      <c r="D83" s="112"/>
      <c r="E83" s="112"/>
      <c r="F83" s="112"/>
      <c r="G83" s="112"/>
      <c r="H83" s="112"/>
      <c r="I83" s="112"/>
      <c r="J83" s="112"/>
      <c r="K83" s="112"/>
      <c r="L83" s="112"/>
      <c r="M83" s="112"/>
      <c r="N83" s="77"/>
      <c r="O83" s="77"/>
    </row>
    <row r="84" spans="1:15" ht="15" x14ac:dyDescent="0.25">
      <c r="A84" s="112"/>
      <c r="B84" s="112"/>
      <c r="C84" s="112"/>
      <c r="D84" s="112"/>
      <c r="E84" s="112"/>
      <c r="F84" s="112"/>
      <c r="G84" s="112"/>
      <c r="H84" s="112"/>
      <c r="I84" s="112"/>
      <c r="J84" s="112"/>
      <c r="K84" s="112"/>
      <c r="L84" s="112"/>
      <c r="M84" s="112"/>
      <c r="N84" s="77"/>
      <c r="O84" s="77"/>
    </row>
    <row r="85" spans="1:15" ht="15" x14ac:dyDescent="0.25">
      <c r="A85" s="112"/>
      <c r="B85" s="112"/>
      <c r="C85" s="112"/>
      <c r="D85" s="112"/>
      <c r="E85" s="112"/>
      <c r="F85" s="112"/>
      <c r="G85" s="112"/>
      <c r="H85" s="112"/>
      <c r="I85" s="112"/>
      <c r="J85" s="112"/>
      <c r="K85" s="112"/>
      <c r="L85" s="112"/>
      <c r="M85" s="112"/>
      <c r="N85" s="77"/>
      <c r="O85" s="77"/>
    </row>
    <row r="86" spans="1:15" ht="15" x14ac:dyDescent="0.25">
      <c r="A86" s="112"/>
      <c r="B86" s="112"/>
      <c r="C86" s="112"/>
      <c r="D86" s="112"/>
      <c r="E86" s="112"/>
      <c r="F86" s="112"/>
      <c r="G86" s="112"/>
      <c r="H86" s="112"/>
      <c r="I86" s="112"/>
      <c r="J86" s="112"/>
      <c r="K86" s="112"/>
      <c r="L86" s="112"/>
      <c r="M86" s="112"/>
      <c r="N86" s="77"/>
      <c r="O86" s="77"/>
    </row>
    <row r="87" spans="1:15" ht="15" x14ac:dyDescent="0.25">
      <c r="A87" s="112"/>
      <c r="B87" s="112"/>
      <c r="C87" s="112"/>
      <c r="D87" s="112"/>
      <c r="E87" s="112"/>
      <c r="F87" s="112"/>
      <c r="G87" s="112"/>
      <c r="H87" s="112"/>
      <c r="I87" s="112"/>
      <c r="J87" s="112"/>
      <c r="K87" s="112"/>
      <c r="L87" s="112"/>
      <c r="M87" s="112"/>
      <c r="N87" s="77"/>
      <c r="O87" s="77"/>
    </row>
    <row r="88" spans="1:15" ht="15" x14ac:dyDescent="0.25">
      <c r="A88" s="112"/>
      <c r="B88" s="112"/>
      <c r="C88" s="112"/>
      <c r="D88" s="112"/>
      <c r="E88" s="112"/>
      <c r="F88" s="112"/>
      <c r="G88" s="112"/>
      <c r="H88" s="112"/>
      <c r="I88" s="112"/>
      <c r="J88" s="112"/>
      <c r="K88" s="112"/>
      <c r="L88" s="112"/>
      <c r="M88" s="112"/>
      <c r="N88" s="77"/>
      <c r="O88" s="77"/>
    </row>
    <row r="89" spans="1:15" ht="15" x14ac:dyDescent="0.25">
      <c r="A89" s="112"/>
      <c r="B89" s="112"/>
      <c r="C89" s="112"/>
      <c r="D89" s="112"/>
      <c r="E89" s="112"/>
      <c r="F89" s="112"/>
      <c r="G89" s="112"/>
      <c r="H89" s="112"/>
      <c r="I89" s="112"/>
      <c r="J89" s="112"/>
      <c r="K89" s="112"/>
      <c r="L89" s="112"/>
      <c r="M89" s="112"/>
      <c r="N89" s="77"/>
      <c r="O89" s="77"/>
    </row>
    <row r="90" spans="1:15" ht="15" x14ac:dyDescent="0.25">
      <c r="A90" s="112"/>
      <c r="B90" s="112"/>
      <c r="C90" s="112"/>
      <c r="D90" s="112"/>
      <c r="E90" s="112"/>
      <c r="F90" s="112"/>
      <c r="G90" s="112"/>
      <c r="H90" s="112"/>
      <c r="I90" s="112"/>
      <c r="J90" s="112"/>
      <c r="K90" s="112"/>
      <c r="L90" s="112"/>
      <c r="M90" s="112"/>
      <c r="N90" s="77"/>
      <c r="O90" s="77"/>
    </row>
    <row r="91" spans="1:15" ht="15" x14ac:dyDescent="0.25">
      <c r="A91" s="112"/>
      <c r="B91" s="112"/>
      <c r="C91" s="112"/>
      <c r="D91" s="112"/>
      <c r="E91" s="112"/>
      <c r="F91" s="112"/>
      <c r="G91" s="112"/>
      <c r="H91" s="112"/>
      <c r="I91" s="112"/>
      <c r="J91" s="112"/>
      <c r="K91" s="112"/>
      <c r="L91" s="112"/>
      <c r="M91" s="112"/>
      <c r="N91" s="77"/>
      <c r="O91" s="77"/>
    </row>
    <row r="92" spans="1:15" ht="15" x14ac:dyDescent="0.25">
      <c r="A92" s="112"/>
      <c r="B92" s="112"/>
      <c r="C92" s="112"/>
      <c r="D92" s="112"/>
      <c r="E92" s="112"/>
      <c r="F92" s="112"/>
      <c r="G92" s="112"/>
      <c r="H92" s="112"/>
      <c r="I92" s="112"/>
      <c r="J92" s="112"/>
      <c r="K92" s="112"/>
      <c r="L92" s="112"/>
      <c r="M92" s="112"/>
      <c r="N92" s="77"/>
      <c r="O92" s="77"/>
    </row>
    <row r="93" spans="1:15" ht="15" x14ac:dyDescent="0.25">
      <c r="A93" s="112"/>
      <c r="B93" s="112"/>
      <c r="C93" s="112"/>
      <c r="D93" s="112"/>
      <c r="E93" s="112"/>
      <c r="F93" s="112"/>
      <c r="G93" s="112"/>
      <c r="H93" s="112"/>
      <c r="I93" s="112"/>
      <c r="J93" s="112"/>
      <c r="K93" s="112"/>
      <c r="L93" s="112"/>
      <c r="M93" s="112"/>
      <c r="N93" s="77"/>
      <c r="O93" s="77"/>
    </row>
    <row r="94" spans="1:15" ht="15" x14ac:dyDescent="0.25">
      <c r="A94" s="112"/>
      <c r="B94" s="112"/>
      <c r="C94" s="112"/>
      <c r="D94" s="112"/>
      <c r="E94" s="112"/>
      <c r="F94" s="112"/>
      <c r="G94" s="112"/>
      <c r="H94" s="112"/>
      <c r="I94" s="112"/>
      <c r="J94" s="112"/>
      <c r="K94" s="112"/>
      <c r="L94" s="112"/>
      <c r="M94" s="112"/>
      <c r="N94" s="77"/>
      <c r="O94" s="77"/>
    </row>
    <row r="95" spans="1:15" ht="15" x14ac:dyDescent="0.25">
      <c r="A95" s="112"/>
      <c r="B95" s="112"/>
      <c r="C95" s="112"/>
      <c r="D95" s="112"/>
      <c r="E95" s="112"/>
      <c r="F95" s="112"/>
      <c r="G95" s="112"/>
      <c r="H95" s="112"/>
      <c r="I95" s="112"/>
      <c r="J95" s="112"/>
      <c r="K95" s="112"/>
      <c r="L95" s="112"/>
      <c r="M95" s="112"/>
      <c r="N95" s="77"/>
      <c r="O95" s="77"/>
    </row>
    <row r="96" spans="1:15" ht="15" x14ac:dyDescent="0.25">
      <c r="A96" s="112"/>
      <c r="B96" s="112"/>
      <c r="C96" s="112"/>
      <c r="D96" s="112"/>
      <c r="E96" s="112"/>
      <c r="F96" s="112"/>
      <c r="G96" s="112"/>
      <c r="H96" s="112"/>
      <c r="I96" s="112"/>
      <c r="J96" s="112"/>
      <c r="K96" s="112"/>
      <c r="L96" s="112"/>
      <c r="M96" s="112"/>
      <c r="N96" s="77"/>
      <c r="O96" s="77"/>
    </row>
    <row r="97" spans="1:15" ht="15" x14ac:dyDescent="0.25">
      <c r="A97" s="112"/>
      <c r="B97" s="112"/>
      <c r="C97" s="112"/>
      <c r="D97" s="112"/>
      <c r="E97" s="112"/>
      <c r="F97" s="112"/>
      <c r="G97" s="112"/>
      <c r="H97" s="112"/>
      <c r="I97" s="112"/>
      <c r="J97" s="112"/>
      <c r="K97" s="112"/>
      <c r="L97" s="112"/>
      <c r="M97" s="112"/>
      <c r="N97" s="77"/>
      <c r="O97" s="77"/>
    </row>
    <row r="98" spans="1:15" ht="15" x14ac:dyDescent="0.25">
      <c r="A98" s="112"/>
      <c r="B98" s="112"/>
      <c r="C98" s="112"/>
      <c r="D98" s="112"/>
      <c r="E98" s="112"/>
      <c r="F98" s="112"/>
      <c r="G98" s="112"/>
      <c r="H98" s="112"/>
      <c r="I98" s="112"/>
      <c r="J98" s="112"/>
      <c r="K98" s="112"/>
      <c r="L98" s="112"/>
      <c r="M98" s="112"/>
      <c r="N98" s="77"/>
      <c r="O98" s="77"/>
    </row>
    <row r="99" spans="1:15" ht="15" x14ac:dyDescent="0.25">
      <c r="A99" s="112"/>
      <c r="B99" s="112"/>
      <c r="C99" s="112"/>
      <c r="D99" s="112"/>
      <c r="E99" s="112"/>
      <c r="F99" s="112"/>
      <c r="G99" s="112"/>
      <c r="H99" s="112"/>
      <c r="I99" s="112"/>
      <c r="J99" s="112"/>
      <c r="K99" s="112"/>
      <c r="L99" s="112"/>
      <c r="M99" s="112"/>
      <c r="N99" s="77"/>
      <c r="O99" s="77"/>
    </row>
    <row r="100" spans="1:15" ht="15" x14ac:dyDescent="0.25">
      <c r="A100" s="112"/>
      <c r="B100" s="112"/>
      <c r="C100" s="112"/>
      <c r="D100" s="112"/>
      <c r="E100" s="112"/>
      <c r="F100" s="112"/>
      <c r="G100" s="112"/>
      <c r="H100" s="112"/>
      <c r="I100" s="112"/>
      <c r="J100" s="112"/>
      <c r="K100" s="112"/>
      <c r="L100" s="112"/>
      <c r="M100" s="112"/>
      <c r="N100" s="77"/>
      <c r="O100" s="77"/>
    </row>
    <row r="101" spans="1:15" ht="15" x14ac:dyDescent="0.25">
      <c r="A101" s="112"/>
      <c r="B101" s="112"/>
      <c r="C101" s="112"/>
      <c r="D101" s="112"/>
      <c r="E101" s="112"/>
      <c r="F101" s="112"/>
      <c r="G101" s="112"/>
      <c r="H101" s="112"/>
      <c r="I101" s="112"/>
      <c r="J101" s="112"/>
      <c r="K101" s="112"/>
      <c r="L101" s="112"/>
      <c r="M101" s="112"/>
      <c r="N101" s="77"/>
      <c r="O101" s="77"/>
    </row>
    <row r="102" spans="1:15" ht="15" x14ac:dyDescent="0.25">
      <c r="A102" s="112"/>
      <c r="B102" s="112"/>
      <c r="C102" s="112"/>
      <c r="D102" s="112"/>
      <c r="E102" s="112"/>
      <c r="F102" s="112"/>
      <c r="G102" s="112"/>
      <c r="H102" s="112"/>
      <c r="I102" s="112"/>
      <c r="J102" s="112"/>
      <c r="K102" s="112"/>
      <c r="L102" s="112"/>
      <c r="M102" s="112"/>
      <c r="N102" s="77"/>
      <c r="O102" s="77"/>
    </row>
    <row r="103" spans="1:15" ht="15" x14ac:dyDescent="0.25">
      <c r="A103" s="112"/>
      <c r="B103" s="112"/>
      <c r="C103" s="112"/>
      <c r="D103" s="112"/>
      <c r="E103" s="112"/>
      <c r="F103" s="112"/>
      <c r="G103" s="112"/>
      <c r="H103" s="112"/>
      <c r="I103" s="112"/>
      <c r="J103" s="112"/>
      <c r="K103" s="112"/>
      <c r="L103" s="112"/>
      <c r="M103" s="112"/>
      <c r="N103" s="77"/>
      <c r="O103" s="77"/>
    </row>
    <row r="104" spans="1:15" ht="15" x14ac:dyDescent="0.25">
      <c r="A104" s="112"/>
      <c r="B104" s="112"/>
      <c r="C104" s="112"/>
      <c r="D104" s="112"/>
      <c r="E104" s="112"/>
      <c r="F104" s="112"/>
      <c r="G104" s="112"/>
      <c r="H104" s="112"/>
      <c r="I104" s="112"/>
      <c r="J104" s="112"/>
      <c r="K104" s="112"/>
      <c r="L104" s="112"/>
      <c r="M104" s="112"/>
      <c r="N104" s="77"/>
      <c r="O104" s="77"/>
    </row>
    <row r="105" spans="1:15" ht="15" x14ac:dyDescent="0.25">
      <c r="A105" s="112"/>
      <c r="B105" s="112"/>
      <c r="C105" s="112"/>
      <c r="D105" s="112"/>
      <c r="E105" s="112"/>
      <c r="F105" s="112"/>
      <c r="G105" s="112"/>
      <c r="H105" s="112"/>
      <c r="I105" s="112"/>
      <c r="J105" s="112"/>
      <c r="K105" s="112"/>
      <c r="L105" s="112"/>
      <c r="M105" s="112"/>
      <c r="N105" s="77"/>
      <c r="O105" s="77"/>
    </row>
    <row r="106" spans="1:15" ht="15" x14ac:dyDescent="0.25">
      <c r="A106" s="112"/>
      <c r="B106" s="112"/>
      <c r="C106" s="112"/>
      <c r="D106" s="112"/>
      <c r="E106" s="112"/>
      <c r="F106" s="112"/>
      <c r="G106" s="112"/>
      <c r="H106" s="112"/>
      <c r="I106" s="112"/>
      <c r="J106" s="112"/>
      <c r="K106" s="112"/>
      <c r="L106" s="112"/>
      <c r="M106" s="112"/>
      <c r="N106" s="77"/>
      <c r="O106" s="77"/>
    </row>
    <row r="107" spans="1:15" ht="15" x14ac:dyDescent="0.25">
      <c r="A107" s="112"/>
      <c r="B107" s="112"/>
      <c r="C107" s="112"/>
      <c r="D107" s="112"/>
      <c r="E107" s="112"/>
      <c r="F107" s="112"/>
      <c r="G107" s="112"/>
      <c r="H107" s="112"/>
      <c r="I107" s="112"/>
      <c r="J107" s="112"/>
      <c r="K107" s="112"/>
      <c r="L107" s="112"/>
      <c r="M107" s="112"/>
      <c r="N107" s="77"/>
      <c r="O107" s="77"/>
    </row>
    <row r="108" spans="1:15" ht="15" x14ac:dyDescent="0.25">
      <c r="A108" s="112"/>
      <c r="B108" s="112"/>
      <c r="C108" s="112"/>
      <c r="D108" s="112"/>
      <c r="E108" s="112"/>
      <c r="F108" s="112"/>
      <c r="G108" s="112"/>
      <c r="H108" s="112"/>
      <c r="I108" s="112"/>
      <c r="J108" s="112"/>
      <c r="K108" s="112"/>
      <c r="L108" s="112"/>
      <c r="M108" s="112"/>
      <c r="N108" s="77"/>
      <c r="O108" s="77"/>
    </row>
    <row r="109" spans="1:15" ht="15" x14ac:dyDescent="0.25">
      <c r="A109" s="112"/>
      <c r="B109" s="112"/>
      <c r="C109" s="112"/>
      <c r="D109" s="112"/>
      <c r="E109" s="112"/>
      <c r="F109" s="112"/>
      <c r="G109" s="112"/>
      <c r="H109" s="112"/>
      <c r="I109" s="112"/>
      <c r="J109" s="112"/>
      <c r="K109" s="112"/>
      <c r="L109" s="112"/>
      <c r="M109" s="112"/>
      <c r="N109" s="77"/>
      <c r="O109" s="77"/>
    </row>
    <row r="110" spans="1:15" ht="15" x14ac:dyDescent="0.25">
      <c r="A110" s="112"/>
      <c r="B110" s="112"/>
      <c r="C110" s="112"/>
      <c r="D110" s="112"/>
      <c r="E110" s="112"/>
      <c r="F110" s="112"/>
      <c r="G110" s="112"/>
      <c r="H110" s="112"/>
      <c r="I110" s="112"/>
      <c r="J110" s="112"/>
      <c r="K110" s="112"/>
      <c r="L110" s="112"/>
      <c r="M110" s="112"/>
      <c r="N110" s="77"/>
      <c r="O110" s="77"/>
    </row>
    <row r="111" spans="1:15" ht="15" x14ac:dyDescent="0.25">
      <c r="A111" s="112"/>
      <c r="B111" s="112"/>
      <c r="C111" s="112"/>
      <c r="D111" s="112"/>
      <c r="E111" s="112"/>
      <c r="F111" s="112"/>
      <c r="G111" s="112"/>
      <c r="H111" s="112"/>
      <c r="I111" s="112"/>
      <c r="J111" s="112"/>
      <c r="K111" s="112"/>
      <c r="L111" s="112"/>
      <c r="M111" s="112"/>
      <c r="N111" s="77"/>
      <c r="O111" s="77"/>
    </row>
    <row r="112" spans="1:15" ht="15" x14ac:dyDescent="0.25">
      <c r="A112" s="112"/>
      <c r="B112" s="112"/>
      <c r="C112" s="112"/>
      <c r="D112" s="112"/>
      <c r="E112" s="112"/>
      <c r="F112" s="112"/>
      <c r="G112" s="112"/>
      <c r="H112" s="112"/>
      <c r="I112" s="112"/>
      <c r="J112" s="112"/>
      <c r="K112" s="112"/>
      <c r="L112" s="112"/>
      <c r="M112" s="112"/>
      <c r="N112" s="77"/>
      <c r="O112" s="77"/>
    </row>
    <row r="113" spans="1:15" ht="15" x14ac:dyDescent="0.25">
      <c r="A113" s="112"/>
      <c r="B113" s="112"/>
      <c r="C113" s="112"/>
      <c r="D113" s="112"/>
      <c r="E113" s="112"/>
      <c r="F113" s="112"/>
      <c r="G113" s="112"/>
      <c r="H113" s="112"/>
      <c r="I113" s="112"/>
      <c r="J113" s="112"/>
      <c r="K113" s="112"/>
      <c r="L113" s="112"/>
      <c r="M113" s="112"/>
      <c r="N113" s="77"/>
      <c r="O113" s="77"/>
    </row>
    <row r="114" spans="1:15" ht="15" x14ac:dyDescent="0.25">
      <c r="A114" s="112"/>
      <c r="B114" s="112"/>
      <c r="C114" s="112"/>
      <c r="D114" s="112"/>
      <c r="E114" s="112"/>
      <c r="F114" s="112"/>
      <c r="G114" s="112"/>
      <c r="H114" s="112"/>
      <c r="I114" s="112"/>
      <c r="J114" s="112"/>
      <c r="K114" s="112"/>
      <c r="L114" s="112"/>
      <c r="M114" s="112"/>
      <c r="N114" s="77"/>
      <c r="O114" s="77"/>
    </row>
    <row r="115" spans="1:15" ht="15" x14ac:dyDescent="0.25">
      <c r="A115" s="112"/>
      <c r="B115" s="112"/>
      <c r="C115" s="112"/>
      <c r="D115" s="112"/>
      <c r="E115" s="112"/>
      <c r="F115" s="112"/>
      <c r="G115" s="112"/>
      <c r="H115" s="112"/>
      <c r="I115" s="112"/>
      <c r="J115" s="112"/>
      <c r="K115" s="112"/>
      <c r="L115" s="112"/>
      <c r="M115" s="112"/>
      <c r="N115" s="77"/>
      <c r="O115" s="77"/>
    </row>
    <row r="116" spans="1:15" ht="15" x14ac:dyDescent="0.25">
      <c r="A116" s="112"/>
      <c r="B116" s="112"/>
      <c r="C116" s="112"/>
      <c r="D116" s="112"/>
      <c r="E116" s="112"/>
      <c r="F116" s="112"/>
      <c r="G116" s="112"/>
      <c r="H116" s="112"/>
      <c r="I116" s="112"/>
      <c r="J116" s="112"/>
      <c r="K116" s="112"/>
      <c r="L116" s="112"/>
      <c r="M116" s="112"/>
      <c r="N116" s="77"/>
      <c r="O116" s="77"/>
    </row>
    <row r="117" spans="1:15" ht="15" x14ac:dyDescent="0.25">
      <c r="A117" s="112"/>
      <c r="B117" s="112"/>
      <c r="C117" s="112"/>
      <c r="D117" s="112"/>
      <c r="E117" s="112"/>
      <c r="F117" s="112"/>
      <c r="G117" s="112"/>
      <c r="H117" s="112"/>
      <c r="I117" s="112"/>
      <c r="J117" s="112"/>
      <c r="K117" s="112"/>
      <c r="L117" s="112"/>
      <c r="M117" s="112"/>
      <c r="N117" s="77"/>
      <c r="O117" s="77"/>
    </row>
    <row r="118" spans="1:15" ht="15" x14ac:dyDescent="0.25">
      <c r="A118" s="112"/>
      <c r="B118" s="112"/>
      <c r="C118" s="112"/>
      <c r="D118" s="112"/>
      <c r="E118" s="112"/>
      <c r="F118" s="112"/>
      <c r="G118" s="112"/>
      <c r="H118" s="112"/>
      <c r="I118" s="112"/>
      <c r="J118" s="112"/>
      <c r="K118" s="112"/>
      <c r="L118" s="112"/>
      <c r="M118" s="112"/>
      <c r="N118" s="77"/>
      <c r="O118" s="77"/>
    </row>
    <row r="119" spans="1:15" ht="15" x14ac:dyDescent="0.25">
      <c r="A119" s="112"/>
      <c r="B119" s="112"/>
      <c r="C119" s="112"/>
      <c r="D119" s="112"/>
      <c r="E119" s="112"/>
      <c r="F119" s="112"/>
      <c r="G119" s="112"/>
      <c r="H119" s="112"/>
      <c r="I119" s="112"/>
      <c r="J119" s="112"/>
      <c r="K119" s="112"/>
      <c r="L119" s="112"/>
      <c r="M119" s="112"/>
      <c r="N119" s="77"/>
      <c r="O119" s="77"/>
    </row>
    <row r="120" spans="1:15" ht="15" x14ac:dyDescent="0.25">
      <c r="A120" s="112"/>
      <c r="B120" s="112"/>
      <c r="C120" s="112"/>
      <c r="D120" s="112"/>
      <c r="E120" s="112"/>
      <c r="F120" s="112"/>
      <c r="G120" s="112"/>
      <c r="H120" s="112"/>
      <c r="I120" s="112"/>
      <c r="J120" s="112"/>
      <c r="K120" s="112"/>
      <c r="L120" s="112"/>
      <c r="M120" s="112"/>
      <c r="N120" s="77"/>
      <c r="O120" s="77"/>
    </row>
    <row r="121" spans="1:15" ht="15" x14ac:dyDescent="0.25">
      <c r="A121" s="112"/>
      <c r="B121" s="112"/>
      <c r="C121" s="112"/>
      <c r="D121" s="112"/>
      <c r="E121" s="112"/>
      <c r="F121" s="112"/>
      <c r="G121" s="112"/>
      <c r="H121" s="112"/>
      <c r="I121" s="112"/>
      <c r="J121" s="112"/>
      <c r="K121" s="112"/>
      <c r="L121" s="112"/>
      <c r="M121" s="112"/>
      <c r="N121" s="77"/>
      <c r="O121" s="77"/>
    </row>
    <row r="122" spans="1:15" ht="15" x14ac:dyDescent="0.25">
      <c r="A122" s="112"/>
      <c r="B122" s="112"/>
      <c r="C122" s="112"/>
      <c r="D122" s="112"/>
      <c r="E122" s="112"/>
      <c r="F122" s="112"/>
      <c r="G122" s="112"/>
      <c r="H122" s="112"/>
      <c r="I122" s="112"/>
      <c r="J122" s="112"/>
      <c r="K122" s="112"/>
      <c r="L122" s="112"/>
      <c r="M122" s="112"/>
      <c r="N122" s="77"/>
      <c r="O122" s="77"/>
    </row>
    <row r="123" spans="1:15" ht="15" x14ac:dyDescent="0.25">
      <c r="A123" s="112"/>
      <c r="B123" s="112"/>
      <c r="C123" s="112"/>
      <c r="D123" s="112"/>
      <c r="E123" s="112"/>
      <c r="F123" s="112"/>
      <c r="G123" s="112"/>
      <c r="H123" s="112"/>
      <c r="I123" s="112"/>
      <c r="J123" s="112"/>
      <c r="K123" s="112"/>
      <c r="L123" s="112"/>
      <c r="M123" s="112"/>
      <c r="N123" s="77"/>
      <c r="O123" s="77"/>
    </row>
    <row r="124" spans="1:15" ht="15" x14ac:dyDescent="0.25">
      <c r="A124" s="112"/>
      <c r="B124" s="112"/>
      <c r="C124" s="112"/>
      <c r="D124" s="112"/>
      <c r="E124" s="112"/>
      <c r="F124" s="112"/>
      <c r="G124" s="112"/>
      <c r="H124" s="112"/>
      <c r="I124" s="112"/>
      <c r="J124" s="112"/>
      <c r="K124" s="112"/>
      <c r="L124" s="112"/>
      <c r="M124" s="112"/>
      <c r="N124" s="77"/>
      <c r="O124" s="77"/>
    </row>
    <row r="125" spans="1:15" ht="15" x14ac:dyDescent="0.25">
      <c r="A125" s="112"/>
      <c r="B125" s="112"/>
      <c r="C125" s="112"/>
      <c r="D125" s="112"/>
      <c r="E125" s="112"/>
      <c r="F125" s="112"/>
      <c r="G125" s="112"/>
      <c r="H125" s="112"/>
      <c r="I125" s="112"/>
      <c r="J125" s="112"/>
      <c r="K125" s="112"/>
      <c r="L125" s="112"/>
      <c r="M125" s="112"/>
      <c r="N125" s="77"/>
      <c r="O125" s="77"/>
    </row>
    <row r="126" spans="1:15" ht="15" x14ac:dyDescent="0.25">
      <c r="A126" s="112"/>
      <c r="B126" s="112"/>
      <c r="C126" s="112"/>
      <c r="D126" s="112"/>
      <c r="E126" s="112"/>
      <c r="F126" s="112"/>
      <c r="G126" s="112"/>
      <c r="H126" s="112"/>
      <c r="I126" s="112"/>
      <c r="J126" s="112"/>
      <c r="K126" s="112"/>
      <c r="L126" s="112"/>
      <c r="M126" s="112"/>
      <c r="N126" s="77"/>
      <c r="O126" s="77"/>
    </row>
    <row r="127" spans="1:15" ht="15" x14ac:dyDescent="0.25">
      <c r="A127" s="112"/>
      <c r="B127" s="112"/>
      <c r="C127" s="112"/>
      <c r="D127" s="112"/>
      <c r="E127" s="112"/>
      <c r="F127" s="112"/>
      <c r="G127" s="112"/>
      <c r="H127" s="112"/>
      <c r="I127" s="112"/>
      <c r="J127" s="112"/>
      <c r="K127" s="112"/>
      <c r="L127" s="112"/>
      <c r="M127" s="112"/>
      <c r="N127" s="77"/>
      <c r="O127" s="77"/>
    </row>
    <row r="128" spans="1:15" ht="15" x14ac:dyDescent="0.25">
      <c r="A128" s="112"/>
      <c r="B128" s="112"/>
      <c r="C128" s="112"/>
      <c r="D128" s="112"/>
      <c r="E128" s="112"/>
      <c r="F128" s="112"/>
      <c r="G128" s="112"/>
      <c r="H128" s="112"/>
      <c r="I128" s="112"/>
      <c r="J128" s="112"/>
      <c r="K128" s="112"/>
      <c r="L128" s="112"/>
      <c r="M128" s="112"/>
      <c r="N128" s="77"/>
      <c r="O128" s="77"/>
    </row>
    <row r="129" spans="1:15" ht="15" x14ac:dyDescent="0.25">
      <c r="A129" s="112"/>
      <c r="B129" s="112"/>
      <c r="C129" s="112"/>
      <c r="D129" s="112"/>
      <c r="E129" s="112"/>
      <c r="F129" s="112"/>
      <c r="G129" s="112"/>
      <c r="H129" s="112"/>
      <c r="I129" s="112"/>
      <c r="J129" s="112"/>
      <c r="K129" s="112"/>
      <c r="L129" s="112"/>
      <c r="M129" s="112"/>
      <c r="N129" s="77"/>
      <c r="O129" s="77"/>
    </row>
    <row r="130" spans="1:15" ht="15" x14ac:dyDescent="0.25">
      <c r="A130" s="112"/>
      <c r="B130" s="112"/>
      <c r="C130" s="112"/>
      <c r="D130" s="112"/>
      <c r="E130" s="112"/>
      <c r="F130" s="112"/>
      <c r="G130" s="112"/>
      <c r="H130" s="112"/>
      <c r="I130" s="112"/>
      <c r="J130" s="112"/>
      <c r="K130" s="112"/>
      <c r="L130" s="112"/>
      <c r="M130" s="112"/>
      <c r="N130" s="77"/>
      <c r="O130" s="77"/>
    </row>
    <row r="131" spans="1:15" ht="15" x14ac:dyDescent="0.25">
      <c r="A131" s="112"/>
      <c r="B131" s="112"/>
      <c r="C131" s="112"/>
      <c r="D131" s="112"/>
      <c r="E131" s="112"/>
      <c r="F131" s="112"/>
      <c r="G131" s="112"/>
      <c r="H131" s="112"/>
      <c r="I131" s="112"/>
      <c r="J131" s="112"/>
      <c r="K131" s="112"/>
      <c r="L131" s="112"/>
      <c r="M131" s="112"/>
      <c r="N131" s="77"/>
      <c r="O131" s="77"/>
    </row>
    <row r="132" spans="1:15" ht="15" x14ac:dyDescent="0.25">
      <c r="A132" s="112"/>
      <c r="B132" s="112"/>
      <c r="C132" s="112"/>
      <c r="D132" s="112"/>
      <c r="E132" s="112"/>
      <c r="F132" s="112"/>
      <c r="G132" s="112"/>
      <c r="H132" s="112"/>
      <c r="I132" s="112"/>
      <c r="J132" s="112"/>
      <c r="K132" s="112"/>
      <c r="L132" s="112"/>
      <c r="M132" s="112"/>
      <c r="N132" s="77"/>
      <c r="O132" s="77"/>
    </row>
    <row r="133" spans="1:15" ht="15" x14ac:dyDescent="0.25">
      <c r="A133" s="112"/>
      <c r="B133" s="112"/>
      <c r="C133" s="112"/>
      <c r="D133" s="112"/>
      <c r="E133" s="112"/>
      <c r="F133" s="112"/>
      <c r="G133" s="112"/>
      <c r="H133" s="112"/>
      <c r="I133" s="112"/>
      <c r="J133" s="112"/>
      <c r="K133" s="112"/>
      <c r="L133" s="112"/>
      <c r="M133" s="112"/>
      <c r="N133" s="77"/>
      <c r="O133" s="77"/>
    </row>
    <row r="134" spans="1:15" ht="15" x14ac:dyDescent="0.25">
      <c r="A134" s="112"/>
      <c r="B134" s="112"/>
      <c r="C134" s="112"/>
      <c r="D134" s="112"/>
      <c r="E134" s="112"/>
      <c r="F134" s="112"/>
      <c r="G134" s="112"/>
      <c r="H134" s="112"/>
      <c r="I134" s="112"/>
      <c r="J134" s="112"/>
      <c r="K134" s="112"/>
      <c r="L134" s="112"/>
      <c r="M134" s="112"/>
      <c r="N134" s="77"/>
      <c r="O134" s="77"/>
    </row>
    <row r="135" spans="1:15" ht="15" x14ac:dyDescent="0.25">
      <c r="A135" s="112"/>
      <c r="B135" s="112"/>
      <c r="C135" s="112"/>
      <c r="D135" s="112"/>
      <c r="E135" s="112"/>
      <c r="F135" s="112"/>
      <c r="G135" s="112"/>
      <c r="H135" s="112"/>
      <c r="I135" s="112"/>
      <c r="J135" s="112"/>
      <c r="K135" s="112"/>
      <c r="L135" s="112"/>
      <c r="M135" s="112"/>
      <c r="N135" s="77"/>
      <c r="O135" s="77"/>
    </row>
    <row r="136" spans="1:15" ht="15" x14ac:dyDescent="0.25">
      <c r="A136" s="112"/>
      <c r="B136" s="112"/>
      <c r="C136" s="112"/>
      <c r="D136" s="112"/>
      <c r="E136" s="112"/>
      <c r="F136" s="112"/>
      <c r="G136" s="112"/>
      <c r="H136" s="112"/>
      <c r="I136" s="112"/>
      <c r="J136" s="112"/>
      <c r="K136" s="112"/>
      <c r="L136" s="112"/>
      <c r="M136" s="112"/>
      <c r="N136" s="77"/>
      <c r="O136" s="77"/>
    </row>
    <row r="137" spans="1:15" ht="15" x14ac:dyDescent="0.25">
      <c r="A137" s="112"/>
      <c r="B137" s="112"/>
      <c r="C137" s="112"/>
      <c r="D137" s="112"/>
      <c r="E137" s="112"/>
      <c r="F137" s="112"/>
      <c r="G137" s="112"/>
      <c r="H137" s="112"/>
      <c r="I137" s="112"/>
      <c r="J137" s="112"/>
      <c r="K137" s="112"/>
      <c r="L137" s="112"/>
      <c r="M137" s="112"/>
      <c r="N137" s="77"/>
      <c r="O137" s="77"/>
    </row>
    <row r="138" spans="1:15" ht="15" x14ac:dyDescent="0.25">
      <c r="A138" s="112"/>
      <c r="B138" s="112"/>
      <c r="C138" s="112"/>
      <c r="D138" s="112"/>
      <c r="E138" s="112"/>
      <c r="F138" s="112"/>
      <c r="G138" s="112"/>
      <c r="H138" s="112"/>
      <c r="I138" s="112"/>
      <c r="J138" s="112"/>
      <c r="K138" s="112"/>
      <c r="L138" s="112"/>
      <c r="M138" s="112"/>
      <c r="N138" s="77"/>
      <c r="O138" s="77"/>
    </row>
    <row r="139" spans="1:15" ht="15" x14ac:dyDescent="0.25">
      <c r="A139" s="112"/>
      <c r="B139" s="112"/>
      <c r="C139" s="112"/>
      <c r="D139" s="112"/>
      <c r="E139" s="112"/>
      <c r="F139" s="112"/>
      <c r="G139" s="112"/>
      <c r="H139" s="112"/>
      <c r="I139" s="112"/>
      <c r="J139" s="112"/>
      <c r="K139" s="112"/>
      <c r="L139" s="112"/>
      <c r="M139" s="112"/>
      <c r="N139" s="77"/>
      <c r="O139" s="77"/>
    </row>
    <row r="140" spans="1:15" ht="15" x14ac:dyDescent="0.25">
      <c r="A140" s="112"/>
      <c r="B140" s="112"/>
      <c r="C140" s="112"/>
      <c r="D140" s="112"/>
      <c r="E140" s="112"/>
      <c r="F140" s="112"/>
      <c r="G140" s="112"/>
      <c r="H140" s="112"/>
      <c r="I140" s="112"/>
      <c r="J140" s="112"/>
      <c r="K140" s="112"/>
      <c r="L140" s="112"/>
      <c r="M140" s="112"/>
      <c r="N140" s="77"/>
      <c r="O140" s="77"/>
    </row>
    <row r="141" spans="1:15" ht="15" x14ac:dyDescent="0.25">
      <c r="A141" s="112"/>
      <c r="B141" s="112"/>
      <c r="C141" s="112"/>
      <c r="D141" s="112"/>
      <c r="E141" s="112"/>
      <c r="F141" s="112"/>
      <c r="G141" s="112"/>
      <c r="H141" s="112"/>
      <c r="I141" s="112"/>
      <c r="J141" s="112"/>
      <c r="K141" s="112"/>
      <c r="L141" s="112"/>
      <c r="M141" s="112"/>
      <c r="N141" s="77"/>
      <c r="O141" s="77"/>
    </row>
    <row r="142" spans="1:15" ht="15" x14ac:dyDescent="0.25">
      <c r="A142" s="112"/>
      <c r="B142" s="112"/>
      <c r="C142" s="112"/>
      <c r="D142" s="112"/>
      <c r="E142" s="112"/>
      <c r="F142" s="112"/>
      <c r="G142" s="112"/>
      <c r="H142" s="112"/>
      <c r="I142" s="112"/>
      <c r="J142" s="112"/>
      <c r="K142" s="112"/>
      <c r="L142" s="112"/>
      <c r="M142" s="112"/>
      <c r="N142" s="77"/>
      <c r="O142" s="77"/>
    </row>
    <row r="143" spans="1:15" ht="15" x14ac:dyDescent="0.25">
      <c r="A143" s="112"/>
      <c r="B143" s="112"/>
      <c r="C143" s="112"/>
      <c r="D143" s="112"/>
      <c r="E143" s="112"/>
      <c r="F143" s="112"/>
      <c r="G143" s="112"/>
      <c r="H143" s="112"/>
      <c r="I143" s="112"/>
      <c r="J143" s="112"/>
      <c r="K143" s="112"/>
      <c r="L143" s="112"/>
      <c r="M143" s="112"/>
      <c r="N143" s="77"/>
      <c r="O143" s="77"/>
    </row>
    <row r="144" spans="1:15" ht="15" x14ac:dyDescent="0.25">
      <c r="A144" s="112"/>
      <c r="B144" s="112"/>
      <c r="C144" s="112"/>
      <c r="D144" s="112"/>
      <c r="E144" s="112"/>
      <c r="F144" s="112"/>
      <c r="G144" s="112"/>
      <c r="H144" s="112"/>
      <c r="I144" s="112"/>
      <c r="J144" s="112"/>
      <c r="K144" s="112"/>
      <c r="L144" s="112"/>
      <c r="M144" s="112"/>
      <c r="N144" s="77"/>
      <c r="O144" s="77"/>
    </row>
    <row r="145" spans="1:15" ht="15" x14ac:dyDescent="0.25">
      <c r="A145" s="112"/>
      <c r="B145" s="112"/>
      <c r="C145" s="112"/>
      <c r="D145" s="112"/>
      <c r="E145" s="112"/>
      <c r="F145" s="112"/>
      <c r="G145" s="112"/>
      <c r="H145" s="112"/>
      <c r="I145" s="112"/>
      <c r="J145" s="112"/>
      <c r="K145" s="112"/>
      <c r="L145" s="112"/>
      <c r="M145" s="112"/>
      <c r="N145" s="77"/>
      <c r="O145" s="77"/>
    </row>
    <row r="146" spans="1:15" ht="15" x14ac:dyDescent="0.25">
      <c r="A146" s="112"/>
      <c r="B146" s="112"/>
      <c r="C146" s="112"/>
      <c r="D146" s="112"/>
      <c r="E146" s="112"/>
      <c r="F146" s="112"/>
      <c r="G146" s="112"/>
      <c r="H146" s="112"/>
      <c r="I146" s="112"/>
      <c r="J146" s="112"/>
      <c r="K146" s="112"/>
      <c r="L146" s="112"/>
      <c r="M146" s="112"/>
      <c r="N146" s="77"/>
      <c r="O146" s="77"/>
    </row>
    <row r="147" spans="1:15" ht="15" x14ac:dyDescent="0.25">
      <c r="A147" s="112"/>
      <c r="B147" s="112"/>
      <c r="C147" s="112"/>
      <c r="D147" s="112"/>
      <c r="E147" s="112"/>
      <c r="F147" s="112"/>
      <c r="G147" s="112"/>
      <c r="H147" s="112"/>
      <c r="I147" s="112"/>
      <c r="J147" s="112"/>
      <c r="K147" s="112"/>
      <c r="L147" s="112"/>
      <c r="M147" s="112"/>
      <c r="N147" s="77"/>
      <c r="O147" s="77"/>
    </row>
    <row r="148" spans="1:15" ht="15" x14ac:dyDescent="0.25">
      <c r="A148" s="112"/>
      <c r="B148" s="112"/>
      <c r="C148" s="112"/>
      <c r="D148" s="112"/>
      <c r="E148" s="112"/>
      <c r="F148" s="112"/>
      <c r="G148" s="112"/>
      <c r="H148" s="112"/>
      <c r="I148" s="112"/>
      <c r="J148" s="112"/>
      <c r="K148" s="112"/>
      <c r="L148" s="112"/>
      <c r="M148" s="112"/>
      <c r="N148" s="77"/>
      <c r="O148" s="77"/>
    </row>
    <row r="149" spans="1:15" ht="15" x14ac:dyDescent="0.25">
      <c r="A149" s="112"/>
      <c r="B149" s="112"/>
      <c r="C149" s="112"/>
      <c r="D149" s="112"/>
      <c r="E149" s="112"/>
      <c r="F149" s="112"/>
      <c r="G149" s="112"/>
      <c r="H149" s="112"/>
      <c r="I149" s="112"/>
      <c r="J149" s="112"/>
      <c r="K149" s="112"/>
      <c r="L149" s="112"/>
      <c r="M149" s="112"/>
      <c r="N149" s="77"/>
      <c r="O149" s="77"/>
    </row>
    <row r="150" spans="1:15" ht="15" x14ac:dyDescent="0.25">
      <c r="A150" s="112"/>
      <c r="B150" s="112"/>
      <c r="C150" s="112"/>
      <c r="D150" s="112"/>
      <c r="E150" s="112"/>
      <c r="F150" s="112"/>
      <c r="G150" s="112"/>
      <c r="H150" s="112"/>
      <c r="I150" s="112"/>
      <c r="J150" s="112"/>
      <c r="K150" s="112"/>
      <c r="L150" s="112"/>
      <c r="M150" s="112"/>
      <c r="N150" s="77"/>
      <c r="O150" s="77"/>
    </row>
    <row r="151" spans="1:15" ht="15" x14ac:dyDescent="0.25">
      <c r="A151" s="112"/>
      <c r="B151" s="112"/>
      <c r="C151" s="112"/>
      <c r="D151" s="112"/>
      <c r="E151" s="112"/>
      <c r="F151" s="112"/>
      <c r="G151" s="112"/>
      <c r="H151" s="112"/>
      <c r="I151" s="112"/>
      <c r="J151" s="112"/>
      <c r="K151" s="112"/>
      <c r="L151" s="112"/>
      <c r="M151" s="112"/>
      <c r="N151" s="77"/>
      <c r="O151" s="77"/>
    </row>
    <row r="152" spans="1:15" ht="15" x14ac:dyDescent="0.25">
      <c r="A152" s="112"/>
      <c r="B152" s="112"/>
      <c r="C152" s="112"/>
      <c r="D152" s="112"/>
      <c r="E152" s="112"/>
      <c r="F152" s="112"/>
      <c r="G152" s="112"/>
      <c r="H152" s="112"/>
      <c r="I152" s="112"/>
      <c r="J152" s="112"/>
      <c r="K152" s="112"/>
      <c r="L152" s="112"/>
      <c r="M152" s="112"/>
      <c r="N152" s="77"/>
      <c r="O152" s="77"/>
    </row>
    <row r="153" spans="1:15" ht="15" x14ac:dyDescent="0.25">
      <c r="A153" s="112"/>
      <c r="B153" s="112"/>
      <c r="C153" s="112"/>
      <c r="D153" s="112"/>
      <c r="E153" s="112"/>
      <c r="F153" s="112"/>
      <c r="G153" s="112"/>
      <c r="H153" s="112"/>
      <c r="I153" s="112"/>
      <c r="J153" s="112"/>
      <c r="K153" s="112"/>
      <c r="L153" s="112"/>
      <c r="M153" s="112"/>
      <c r="N153" s="77"/>
      <c r="O153" s="77"/>
    </row>
    <row r="154" spans="1:15" ht="15" x14ac:dyDescent="0.25">
      <c r="A154" s="112"/>
      <c r="B154" s="112"/>
      <c r="C154" s="112"/>
      <c r="D154" s="112"/>
      <c r="E154" s="112"/>
      <c r="F154" s="112"/>
      <c r="G154" s="112"/>
      <c r="H154" s="112"/>
      <c r="I154" s="112"/>
      <c r="J154" s="112"/>
      <c r="K154" s="112"/>
      <c r="L154" s="112"/>
      <c r="M154" s="112"/>
      <c r="N154" s="77"/>
      <c r="O154" s="77"/>
    </row>
    <row r="155" spans="1:15" ht="15" x14ac:dyDescent="0.25">
      <c r="A155" s="112"/>
      <c r="B155" s="112"/>
      <c r="C155" s="112"/>
      <c r="D155" s="112"/>
      <c r="E155" s="112"/>
      <c r="F155" s="112"/>
      <c r="G155" s="112"/>
      <c r="H155" s="112"/>
      <c r="I155" s="112"/>
      <c r="J155" s="112"/>
      <c r="K155" s="112"/>
      <c r="L155" s="112"/>
      <c r="M155" s="112"/>
      <c r="N155" s="77"/>
      <c r="O155" s="77"/>
    </row>
    <row r="156" spans="1:15" ht="15" x14ac:dyDescent="0.25">
      <c r="A156" s="112"/>
      <c r="B156" s="112"/>
      <c r="C156" s="112"/>
      <c r="D156" s="112"/>
      <c r="E156" s="112"/>
      <c r="F156" s="112"/>
      <c r="G156" s="112"/>
      <c r="H156" s="112"/>
      <c r="I156" s="112"/>
      <c r="J156" s="112"/>
      <c r="K156" s="112"/>
      <c r="L156" s="112"/>
      <c r="M156" s="112"/>
      <c r="N156" s="77"/>
      <c r="O156" s="77"/>
    </row>
    <row r="157" spans="1:15" ht="15" x14ac:dyDescent="0.25">
      <c r="A157" s="112"/>
      <c r="B157" s="112"/>
      <c r="C157" s="112"/>
      <c r="D157" s="112"/>
      <c r="E157" s="112"/>
      <c r="F157" s="112"/>
      <c r="G157" s="112"/>
      <c r="H157" s="112"/>
      <c r="I157" s="112"/>
      <c r="J157" s="112"/>
      <c r="K157" s="112"/>
      <c r="L157" s="112"/>
      <c r="M157" s="112"/>
      <c r="N157" s="77"/>
      <c r="O157" s="77"/>
    </row>
    <row r="158" spans="1:15" ht="15" x14ac:dyDescent="0.25">
      <c r="A158" s="112"/>
      <c r="B158" s="112"/>
      <c r="C158" s="112"/>
      <c r="D158" s="112"/>
      <c r="E158" s="112"/>
      <c r="F158" s="112"/>
      <c r="G158" s="112"/>
      <c r="H158" s="112"/>
      <c r="I158" s="112"/>
      <c r="J158" s="112"/>
      <c r="K158" s="112"/>
      <c r="L158" s="112"/>
      <c r="M158" s="112"/>
      <c r="N158" s="77"/>
      <c r="O158" s="77"/>
    </row>
    <row r="159" spans="1:15" ht="15" x14ac:dyDescent="0.25">
      <c r="A159" s="112"/>
      <c r="B159" s="112"/>
      <c r="C159" s="112"/>
      <c r="D159" s="112"/>
      <c r="E159" s="112"/>
      <c r="F159" s="112"/>
      <c r="G159" s="112"/>
      <c r="H159" s="112"/>
      <c r="I159" s="112"/>
      <c r="J159" s="112"/>
      <c r="K159" s="112"/>
      <c r="L159" s="112"/>
      <c r="M159" s="112"/>
      <c r="N159" s="77"/>
      <c r="O159" s="77"/>
    </row>
    <row r="160" spans="1:15" ht="15" x14ac:dyDescent="0.25">
      <c r="A160" s="112"/>
      <c r="B160" s="112"/>
      <c r="C160" s="112"/>
      <c r="D160" s="112"/>
      <c r="E160" s="112"/>
      <c r="F160" s="112"/>
      <c r="G160" s="112"/>
      <c r="H160" s="112"/>
      <c r="I160" s="112"/>
      <c r="J160" s="112"/>
      <c r="K160" s="112"/>
      <c r="L160" s="112"/>
      <c r="M160" s="112"/>
      <c r="N160" s="77"/>
      <c r="O160" s="77"/>
    </row>
    <row r="161" spans="1:15" ht="15" x14ac:dyDescent="0.25">
      <c r="A161" s="112"/>
      <c r="B161" s="112"/>
      <c r="C161" s="112"/>
      <c r="D161" s="112"/>
      <c r="E161" s="112"/>
      <c r="F161" s="112"/>
      <c r="G161" s="112"/>
      <c r="H161" s="112"/>
      <c r="I161" s="112"/>
      <c r="J161" s="112"/>
      <c r="K161" s="112"/>
      <c r="L161" s="112"/>
      <c r="M161" s="112"/>
      <c r="N161" s="77"/>
      <c r="O161" s="77"/>
    </row>
    <row r="162" spans="1:15" ht="15" x14ac:dyDescent="0.25">
      <c r="A162" s="112"/>
      <c r="B162" s="112"/>
      <c r="C162" s="112"/>
      <c r="D162" s="112"/>
      <c r="E162" s="112"/>
      <c r="F162" s="112"/>
      <c r="G162" s="112"/>
      <c r="H162" s="112"/>
      <c r="I162" s="112"/>
      <c r="J162" s="112"/>
      <c r="K162" s="112"/>
      <c r="L162" s="112"/>
      <c r="M162" s="112"/>
      <c r="N162" s="77"/>
      <c r="O162" s="77"/>
    </row>
    <row r="163" spans="1:15" ht="15" x14ac:dyDescent="0.25">
      <c r="A163" s="112"/>
      <c r="B163" s="112"/>
      <c r="C163" s="112"/>
      <c r="D163" s="112"/>
      <c r="E163" s="112"/>
      <c r="F163" s="112"/>
      <c r="G163" s="112"/>
      <c r="H163" s="112"/>
      <c r="I163" s="112"/>
      <c r="J163" s="112"/>
      <c r="K163" s="112"/>
      <c r="L163" s="112"/>
      <c r="M163" s="112"/>
      <c r="N163" s="77"/>
      <c r="O163" s="77"/>
    </row>
    <row r="164" spans="1:15" ht="15" x14ac:dyDescent="0.25">
      <c r="A164" s="112"/>
      <c r="B164" s="112"/>
      <c r="C164" s="112"/>
      <c r="D164" s="112"/>
      <c r="E164" s="112"/>
      <c r="F164" s="112"/>
      <c r="G164" s="112"/>
      <c r="H164" s="112"/>
      <c r="I164" s="112"/>
      <c r="J164" s="112"/>
      <c r="K164" s="112"/>
      <c r="L164" s="112"/>
      <c r="M164" s="112"/>
      <c r="N164" s="77"/>
      <c r="O164" s="77"/>
    </row>
    <row r="165" spans="1:15" ht="15" x14ac:dyDescent="0.25">
      <c r="A165" s="112"/>
      <c r="B165" s="112"/>
      <c r="C165" s="112"/>
      <c r="D165" s="112"/>
      <c r="E165" s="112"/>
      <c r="F165" s="112"/>
      <c r="G165" s="112"/>
      <c r="H165" s="112"/>
      <c r="I165" s="112"/>
      <c r="J165" s="112"/>
      <c r="K165" s="112"/>
      <c r="L165" s="112"/>
      <c r="M165" s="112"/>
      <c r="N165" s="77"/>
      <c r="O165" s="77"/>
    </row>
    <row r="166" spans="1:15" ht="15" x14ac:dyDescent="0.25">
      <c r="A166" s="112"/>
      <c r="B166" s="112"/>
      <c r="C166" s="112"/>
      <c r="D166" s="112"/>
      <c r="E166" s="112"/>
      <c r="F166" s="112"/>
      <c r="G166" s="112"/>
      <c r="H166" s="112"/>
      <c r="I166" s="112"/>
      <c r="J166" s="112"/>
      <c r="K166" s="112"/>
      <c r="L166" s="112"/>
      <c r="M166" s="112"/>
      <c r="N166" s="77"/>
      <c r="O166" s="77"/>
    </row>
    <row r="167" spans="1:15" ht="15" x14ac:dyDescent="0.25">
      <c r="A167" s="112"/>
      <c r="B167" s="112"/>
      <c r="C167" s="112"/>
      <c r="D167" s="112"/>
      <c r="E167" s="112"/>
      <c r="F167" s="112"/>
      <c r="G167" s="112"/>
      <c r="H167" s="112"/>
      <c r="I167" s="112"/>
      <c r="J167" s="112"/>
      <c r="K167" s="112"/>
      <c r="L167" s="112"/>
      <c r="M167" s="112"/>
      <c r="N167" s="77"/>
      <c r="O167" s="77"/>
    </row>
    <row r="168" spans="1:15" ht="15" x14ac:dyDescent="0.25">
      <c r="A168" s="112"/>
      <c r="B168" s="112"/>
      <c r="C168" s="112"/>
      <c r="D168" s="112"/>
      <c r="E168" s="112"/>
      <c r="F168" s="112"/>
      <c r="G168" s="112"/>
      <c r="H168" s="112"/>
      <c r="I168" s="112"/>
      <c r="J168" s="112"/>
      <c r="K168" s="112"/>
      <c r="L168" s="112"/>
      <c r="M168" s="112"/>
      <c r="N168" s="77"/>
      <c r="O168" s="77"/>
    </row>
    <row r="169" spans="1:15" ht="15" x14ac:dyDescent="0.25">
      <c r="A169" s="112"/>
      <c r="B169" s="112"/>
      <c r="C169" s="112"/>
      <c r="D169" s="112"/>
      <c r="E169" s="112"/>
      <c r="F169" s="112"/>
      <c r="G169" s="112"/>
      <c r="H169" s="112"/>
      <c r="I169" s="112"/>
      <c r="J169" s="112"/>
      <c r="K169" s="112"/>
      <c r="L169" s="112"/>
      <c r="M169" s="112"/>
      <c r="N169" s="77"/>
      <c r="O169" s="77"/>
    </row>
    <row r="170" spans="1:15" ht="15" x14ac:dyDescent="0.25">
      <c r="A170" s="112"/>
      <c r="B170" s="112"/>
      <c r="C170" s="112"/>
      <c r="D170" s="112"/>
      <c r="E170" s="112"/>
      <c r="F170" s="112"/>
      <c r="G170" s="112"/>
      <c r="H170" s="112"/>
      <c r="I170" s="112"/>
      <c r="J170" s="112"/>
      <c r="K170" s="112"/>
      <c r="L170" s="112"/>
      <c r="M170" s="112"/>
      <c r="N170" s="77"/>
      <c r="O170" s="77"/>
    </row>
    <row r="171" spans="1:15" ht="15" x14ac:dyDescent="0.25">
      <c r="A171" s="112"/>
      <c r="B171" s="112"/>
      <c r="C171" s="112"/>
      <c r="D171" s="112"/>
      <c r="E171" s="112"/>
      <c r="F171" s="112"/>
      <c r="G171" s="112"/>
      <c r="H171" s="112"/>
      <c r="I171" s="112"/>
      <c r="J171" s="112"/>
      <c r="K171" s="112"/>
      <c r="L171" s="112"/>
      <c r="M171" s="112"/>
      <c r="N171" s="77"/>
      <c r="O171" s="77"/>
    </row>
    <row r="172" spans="1:15" ht="15" x14ac:dyDescent="0.25">
      <c r="A172" s="112"/>
      <c r="B172" s="112"/>
      <c r="C172" s="112"/>
      <c r="D172" s="112"/>
      <c r="E172" s="112"/>
      <c r="F172" s="112"/>
      <c r="G172" s="112"/>
      <c r="H172" s="112"/>
      <c r="I172" s="112"/>
      <c r="J172" s="112"/>
      <c r="K172" s="112"/>
      <c r="L172" s="112"/>
      <c r="M172" s="112"/>
      <c r="N172" s="77"/>
      <c r="O172" s="77"/>
    </row>
    <row r="173" spans="1:15" ht="15" x14ac:dyDescent="0.25">
      <c r="A173" s="112"/>
      <c r="B173" s="112"/>
      <c r="C173" s="112"/>
      <c r="D173" s="112"/>
      <c r="E173" s="112"/>
      <c r="F173" s="112"/>
      <c r="G173" s="112"/>
      <c r="H173" s="112"/>
      <c r="I173" s="112"/>
      <c r="J173" s="112"/>
      <c r="K173" s="112"/>
      <c r="L173" s="112"/>
      <c r="M173" s="112"/>
      <c r="N173" s="77"/>
      <c r="O173" s="77"/>
    </row>
    <row r="174" spans="1:15" ht="15" x14ac:dyDescent="0.25">
      <c r="A174" s="112"/>
      <c r="B174" s="112"/>
      <c r="C174" s="112"/>
      <c r="D174" s="112"/>
      <c r="E174" s="112"/>
      <c r="F174" s="112"/>
      <c r="G174" s="112"/>
      <c r="H174" s="112"/>
      <c r="I174" s="112"/>
      <c r="J174" s="112"/>
      <c r="K174" s="112"/>
      <c r="L174" s="112"/>
      <c r="M174" s="112"/>
      <c r="N174" s="77"/>
      <c r="O174" s="77"/>
    </row>
    <row r="175" spans="1:15" ht="15" x14ac:dyDescent="0.25">
      <c r="A175" s="112"/>
      <c r="B175" s="112"/>
      <c r="C175" s="112"/>
      <c r="D175" s="112"/>
      <c r="E175" s="112"/>
      <c r="F175" s="112"/>
      <c r="G175" s="112"/>
      <c r="H175" s="112"/>
      <c r="I175" s="112"/>
      <c r="J175" s="112"/>
      <c r="K175" s="112"/>
      <c r="L175" s="112"/>
      <c r="M175" s="112"/>
      <c r="N175" s="77"/>
      <c r="O175" s="77"/>
    </row>
    <row r="176" spans="1:15" ht="15" x14ac:dyDescent="0.25">
      <c r="A176" s="112"/>
      <c r="B176" s="112"/>
      <c r="C176" s="112"/>
      <c r="D176" s="112"/>
      <c r="E176" s="112"/>
      <c r="F176" s="112"/>
      <c r="G176" s="112"/>
      <c r="H176" s="112"/>
      <c r="I176" s="112"/>
      <c r="J176" s="112"/>
      <c r="K176" s="112"/>
      <c r="L176" s="112"/>
      <c r="M176" s="112"/>
      <c r="N176" s="77"/>
      <c r="O176" s="77"/>
    </row>
    <row r="177" spans="1:15" ht="15" x14ac:dyDescent="0.25">
      <c r="A177" s="112"/>
      <c r="B177" s="112"/>
      <c r="C177" s="112"/>
      <c r="D177" s="112"/>
      <c r="E177" s="112"/>
      <c r="F177" s="112"/>
      <c r="G177" s="112"/>
      <c r="H177" s="112"/>
      <c r="I177" s="112"/>
      <c r="J177" s="112"/>
      <c r="K177" s="112"/>
      <c r="L177" s="112"/>
      <c r="M177" s="112"/>
      <c r="N177" s="77"/>
      <c r="O177" s="77"/>
    </row>
    <row r="178" spans="1:15" ht="15" x14ac:dyDescent="0.25">
      <c r="A178" s="112"/>
      <c r="B178" s="112"/>
      <c r="C178" s="112"/>
      <c r="D178" s="112"/>
      <c r="E178" s="112"/>
      <c r="F178" s="112"/>
      <c r="G178" s="112"/>
      <c r="H178" s="112"/>
      <c r="I178" s="112"/>
      <c r="J178" s="112"/>
      <c r="K178" s="112"/>
      <c r="L178" s="112"/>
      <c r="M178" s="112"/>
      <c r="N178" s="77"/>
      <c r="O178" s="77"/>
    </row>
    <row r="179" spans="1:15" ht="15" x14ac:dyDescent="0.25">
      <c r="A179" s="112"/>
      <c r="B179" s="112"/>
      <c r="C179" s="112"/>
      <c r="D179" s="112"/>
      <c r="E179" s="112"/>
      <c r="F179" s="112"/>
      <c r="G179" s="112"/>
      <c r="H179" s="112"/>
      <c r="I179" s="112"/>
      <c r="J179" s="112"/>
      <c r="K179" s="112"/>
      <c r="L179" s="112"/>
      <c r="M179" s="112"/>
      <c r="N179" s="77"/>
      <c r="O179" s="77"/>
    </row>
    <row r="180" spans="1:15" ht="15" x14ac:dyDescent="0.25">
      <c r="A180" s="112"/>
      <c r="B180" s="112"/>
      <c r="C180" s="112"/>
      <c r="D180" s="112"/>
      <c r="E180" s="112"/>
      <c r="F180" s="112"/>
      <c r="G180" s="112"/>
      <c r="H180" s="112"/>
      <c r="I180" s="112"/>
      <c r="J180" s="112"/>
      <c r="K180" s="112"/>
      <c r="L180" s="112"/>
      <c r="M180" s="112"/>
      <c r="N180" s="77"/>
      <c r="O180" s="77"/>
    </row>
    <row r="181" spans="1:15" ht="15" x14ac:dyDescent="0.25">
      <c r="A181" s="112"/>
      <c r="B181" s="112"/>
      <c r="C181" s="112"/>
      <c r="D181" s="112"/>
      <c r="E181" s="112"/>
      <c r="F181" s="112"/>
      <c r="G181" s="112"/>
      <c r="H181" s="112"/>
      <c r="I181" s="112"/>
      <c r="J181" s="112"/>
      <c r="K181" s="112"/>
      <c r="L181" s="112"/>
      <c r="M181" s="112"/>
      <c r="N181" s="77"/>
      <c r="O181" s="77"/>
    </row>
    <row r="182" spans="1:15" ht="15" x14ac:dyDescent="0.25">
      <c r="A182" s="112"/>
      <c r="B182" s="112"/>
      <c r="C182" s="112"/>
      <c r="D182" s="112"/>
      <c r="E182" s="112"/>
      <c r="F182" s="112"/>
      <c r="G182" s="112"/>
      <c r="H182" s="112"/>
      <c r="I182" s="112"/>
      <c r="J182" s="112"/>
      <c r="K182" s="112"/>
      <c r="L182" s="112"/>
      <c r="M182" s="112"/>
      <c r="N182" s="77"/>
      <c r="O182" s="77"/>
    </row>
    <row r="183" spans="1:15" ht="15" x14ac:dyDescent="0.25">
      <c r="A183" s="112"/>
      <c r="B183" s="112"/>
      <c r="C183" s="112"/>
      <c r="D183" s="112"/>
      <c r="E183" s="112"/>
      <c r="F183" s="112"/>
      <c r="G183" s="112"/>
      <c r="H183" s="112"/>
      <c r="I183" s="112"/>
      <c r="J183" s="112"/>
      <c r="K183" s="112"/>
      <c r="L183" s="112"/>
      <c r="M183" s="112"/>
      <c r="N183" s="77"/>
      <c r="O183" s="77"/>
    </row>
    <row r="184" spans="1:15" ht="15" x14ac:dyDescent="0.25">
      <c r="A184" s="112"/>
      <c r="B184" s="112"/>
      <c r="C184" s="112"/>
      <c r="D184" s="112"/>
      <c r="E184" s="112"/>
      <c r="F184" s="112"/>
      <c r="G184" s="112"/>
      <c r="H184" s="112"/>
      <c r="I184" s="112"/>
      <c r="J184" s="112"/>
      <c r="K184" s="112"/>
      <c r="L184" s="112"/>
      <c r="M184" s="112"/>
      <c r="N184" s="77"/>
      <c r="O184" s="77"/>
    </row>
    <row r="185" spans="1:15" ht="15" x14ac:dyDescent="0.25">
      <c r="A185" s="112"/>
      <c r="B185" s="112"/>
      <c r="C185" s="112"/>
      <c r="D185" s="112"/>
      <c r="E185" s="112"/>
      <c r="F185" s="112"/>
      <c r="G185" s="112"/>
      <c r="H185" s="112"/>
      <c r="I185" s="112"/>
      <c r="J185" s="112"/>
      <c r="K185" s="112"/>
      <c r="L185" s="112"/>
      <c r="M185" s="112"/>
      <c r="N185" s="77"/>
      <c r="O185" s="77"/>
    </row>
    <row r="186" spans="1:15" ht="15" x14ac:dyDescent="0.25">
      <c r="A186" s="112"/>
      <c r="B186" s="112"/>
      <c r="C186" s="112"/>
      <c r="D186" s="112"/>
      <c r="E186" s="112"/>
      <c r="F186" s="112"/>
      <c r="G186" s="112"/>
      <c r="H186" s="112"/>
      <c r="I186" s="112"/>
      <c r="J186" s="112"/>
      <c r="K186" s="112"/>
      <c r="L186" s="112"/>
      <c r="M186" s="112"/>
      <c r="N186" s="77"/>
      <c r="O186" s="77"/>
    </row>
    <row r="187" spans="1:15" ht="15" x14ac:dyDescent="0.25">
      <c r="A187" s="112"/>
      <c r="B187" s="112"/>
      <c r="C187" s="112"/>
      <c r="D187" s="112"/>
      <c r="E187" s="112"/>
      <c r="F187" s="112"/>
      <c r="G187" s="112"/>
      <c r="H187" s="112"/>
      <c r="I187" s="112"/>
      <c r="J187" s="112"/>
      <c r="K187" s="112"/>
      <c r="L187" s="112"/>
      <c r="M187" s="112"/>
      <c r="N187" s="77"/>
      <c r="O187" s="77"/>
    </row>
    <row r="188" spans="1:15" ht="15" x14ac:dyDescent="0.25">
      <c r="A188" s="112"/>
      <c r="B188" s="112"/>
      <c r="C188" s="112"/>
      <c r="D188" s="112"/>
      <c r="E188" s="112"/>
      <c r="F188" s="112"/>
      <c r="G188" s="112"/>
      <c r="H188" s="112"/>
      <c r="I188" s="112"/>
      <c r="J188" s="112"/>
      <c r="K188" s="112"/>
      <c r="L188" s="112"/>
      <c r="M188" s="112"/>
      <c r="N188" s="77"/>
      <c r="O188" s="77"/>
    </row>
    <row r="189" spans="1:15" ht="15" x14ac:dyDescent="0.25">
      <c r="A189" s="112"/>
      <c r="B189" s="112"/>
      <c r="C189" s="112"/>
      <c r="D189" s="112"/>
      <c r="E189" s="112"/>
      <c r="F189" s="112"/>
      <c r="G189" s="112"/>
      <c r="H189" s="112"/>
      <c r="I189" s="112"/>
      <c r="J189" s="112"/>
      <c r="K189" s="112"/>
      <c r="L189" s="112"/>
      <c r="M189" s="112"/>
      <c r="N189" s="77"/>
      <c r="O189" s="77"/>
    </row>
    <row r="190" spans="1:15" ht="15" x14ac:dyDescent="0.25">
      <c r="A190" s="112"/>
      <c r="B190" s="112"/>
      <c r="C190" s="112"/>
      <c r="D190" s="112"/>
      <c r="E190" s="112"/>
      <c r="F190" s="112"/>
      <c r="G190" s="112"/>
      <c r="H190" s="112"/>
      <c r="I190" s="112"/>
      <c r="J190" s="112"/>
      <c r="K190" s="112"/>
      <c r="L190" s="112"/>
      <c r="M190" s="112"/>
      <c r="N190" s="77"/>
      <c r="O190" s="77"/>
    </row>
    <row r="191" spans="1:15" ht="15" x14ac:dyDescent="0.25">
      <c r="A191" s="112"/>
      <c r="B191" s="112"/>
      <c r="C191" s="112"/>
      <c r="D191" s="112"/>
      <c r="E191" s="112"/>
      <c r="F191" s="112"/>
      <c r="G191" s="112"/>
      <c r="H191" s="112"/>
      <c r="I191" s="112"/>
      <c r="J191" s="112"/>
      <c r="K191" s="112"/>
      <c r="L191" s="112"/>
      <c r="M191" s="112"/>
      <c r="N191" s="77"/>
      <c r="O191" s="77"/>
    </row>
    <row r="192" spans="1:15" ht="15" x14ac:dyDescent="0.25">
      <c r="A192" s="112"/>
      <c r="B192" s="112"/>
      <c r="C192" s="112"/>
      <c r="D192" s="112"/>
      <c r="E192" s="112"/>
      <c r="F192" s="112"/>
      <c r="G192" s="112"/>
      <c r="H192" s="112"/>
      <c r="I192" s="112"/>
      <c r="J192" s="112"/>
      <c r="K192" s="112"/>
      <c r="L192" s="112"/>
      <c r="M192" s="112"/>
      <c r="N192" s="77"/>
      <c r="O192" s="77"/>
    </row>
    <row r="193" spans="1:15" ht="15" x14ac:dyDescent="0.25">
      <c r="A193" s="112"/>
      <c r="B193" s="112"/>
      <c r="C193" s="112"/>
      <c r="D193" s="112"/>
      <c r="E193" s="112"/>
      <c r="F193" s="112"/>
      <c r="G193" s="112"/>
      <c r="H193" s="112"/>
      <c r="I193" s="112"/>
      <c r="J193" s="112"/>
      <c r="K193" s="112"/>
      <c r="L193" s="112"/>
      <c r="M193" s="112"/>
      <c r="N193" s="77"/>
      <c r="O193" s="77"/>
    </row>
    <row r="194" spans="1:15" ht="15" x14ac:dyDescent="0.25">
      <c r="A194" s="112"/>
      <c r="B194" s="112"/>
      <c r="C194" s="112"/>
      <c r="D194" s="112"/>
      <c r="E194" s="112"/>
      <c r="F194" s="112"/>
      <c r="G194" s="112"/>
      <c r="H194" s="112"/>
      <c r="I194" s="112"/>
      <c r="J194" s="112"/>
      <c r="K194" s="112"/>
      <c r="L194" s="112"/>
      <c r="M194" s="112"/>
      <c r="N194" s="77"/>
      <c r="O194" s="77"/>
    </row>
    <row r="195" spans="1:15" ht="15" x14ac:dyDescent="0.25">
      <c r="A195" s="112"/>
      <c r="B195" s="112"/>
      <c r="C195" s="112"/>
      <c r="D195" s="112"/>
      <c r="E195" s="112"/>
      <c r="F195" s="112"/>
      <c r="G195" s="112"/>
      <c r="H195" s="112"/>
      <c r="I195" s="112"/>
      <c r="J195" s="112"/>
      <c r="K195" s="112"/>
      <c r="L195" s="112"/>
      <c r="M195" s="112"/>
      <c r="N195" s="77"/>
      <c r="O195" s="77"/>
    </row>
    <row r="196" spans="1:15" ht="15" x14ac:dyDescent="0.25">
      <c r="A196" s="112"/>
      <c r="B196" s="112"/>
      <c r="C196" s="112"/>
      <c r="D196" s="112"/>
      <c r="E196" s="112"/>
      <c r="F196" s="112"/>
      <c r="G196" s="112"/>
      <c r="H196" s="112"/>
      <c r="I196" s="112"/>
      <c r="J196" s="112"/>
      <c r="K196" s="112"/>
      <c r="L196" s="112"/>
      <c r="M196" s="112"/>
      <c r="N196" s="77"/>
      <c r="O196" s="77"/>
    </row>
    <row r="197" spans="1:15" ht="15" x14ac:dyDescent="0.25">
      <c r="A197" s="112"/>
      <c r="B197" s="112"/>
      <c r="C197" s="112"/>
      <c r="D197" s="112"/>
      <c r="E197" s="112"/>
      <c r="F197" s="112"/>
      <c r="G197" s="112"/>
      <c r="H197" s="112"/>
      <c r="I197" s="112"/>
      <c r="J197" s="112"/>
      <c r="K197" s="112"/>
      <c r="L197" s="112"/>
      <c r="M197" s="112"/>
      <c r="N197" s="77"/>
      <c r="O197" s="77"/>
    </row>
    <row r="198" spans="1:15" ht="15" x14ac:dyDescent="0.25">
      <c r="A198" s="112"/>
      <c r="B198" s="112"/>
      <c r="C198" s="112"/>
      <c r="D198" s="112"/>
      <c r="E198" s="112"/>
      <c r="F198" s="112"/>
      <c r="G198" s="112"/>
      <c r="H198" s="112"/>
      <c r="I198" s="112"/>
      <c r="J198" s="112"/>
      <c r="K198" s="112"/>
      <c r="L198" s="112"/>
      <c r="M198" s="112"/>
      <c r="N198" s="77"/>
      <c r="O198" s="77"/>
    </row>
    <row r="199" spans="1:15" ht="15" x14ac:dyDescent="0.25">
      <c r="A199" s="112"/>
      <c r="B199" s="112"/>
      <c r="C199" s="112"/>
      <c r="D199" s="112"/>
      <c r="E199" s="112"/>
      <c r="F199" s="112"/>
      <c r="G199" s="112"/>
      <c r="H199" s="112"/>
      <c r="I199" s="112"/>
      <c r="J199" s="112"/>
      <c r="K199" s="112"/>
      <c r="L199" s="112"/>
      <c r="M199" s="112"/>
      <c r="N199" s="77"/>
      <c r="O199" s="77"/>
    </row>
    <row r="200" spans="1:15" ht="15" x14ac:dyDescent="0.25">
      <c r="A200" s="112"/>
      <c r="B200" s="112"/>
      <c r="C200" s="112"/>
      <c r="D200" s="112"/>
      <c r="E200" s="112"/>
      <c r="F200" s="112"/>
      <c r="G200" s="112"/>
      <c r="H200" s="112"/>
      <c r="I200" s="112"/>
      <c r="J200" s="112"/>
      <c r="K200" s="112"/>
      <c r="L200" s="112"/>
      <c r="M200" s="112"/>
      <c r="N200" s="77"/>
      <c r="O200" s="77"/>
    </row>
    <row r="201" spans="1:15" ht="15" x14ac:dyDescent="0.25">
      <c r="A201" s="112"/>
      <c r="B201" s="112"/>
      <c r="C201" s="112"/>
      <c r="D201" s="112"/>
      <c r="E201" s="112"/>
      <c r="F201" s="112"/>
      <c r="G201" s="112"/>
      <c r="H201" s="112"/>
      <c r="I201" s="112"/>
      <c r="J201" s="112"/>
      <c r="K201" s="112"/>
      <c r="L201" s="112"/>
      <c r="M201" s="112"/>
      <c r="N201" s="77"/>
      <c r="O201" s="77"/>
    </row>
    <row r="202" spans="1:15" ht="15" x14ac:dyDescent="0.25">
      <c r="A202" s="112"/>
      <c r="B202" s="112"/>
      <c r="C202" s="112"/>
      <c r="D202" s="112"/>
      <c r="E202" s="112"/>
      <c r="F202" s="112"/>
      <c r="G202" s="112"/>
      <c r="H202" s="112"/>
      <c r="I202" s="112"/>
      <c r="J202" s="112"/>
      <c r="K202" s="112"/>
      <c r="L202" s="112"/>
      <c r="M202" s="112"/>
      <c r="N202" s="77"/>
      <c r="O202" s="77"/>
    </row>
    <row r="203" spans="1:15" ht="15" x14ac:dyDescent="0.25">
      <c r="A203" s="112"/>
      <c r="B203" s="112"/>
      <c r="C203" s="112"/>
      <c r="D203" s="112"/>
      <c r="E203" s="112"/>
      <c r="F203" s="112"/>
      <c r="G203" s="112"/>
      <c r="H203" s="112"/>
      <c r="I203" s="112"/>
      <c r="J203" s="112"/>
      <c r="K203" s="112"/>
      <c r="L203" s="112"/>
      <c r="M203" s="112"/>
      <c r="N203" s="77"/>
      <c r="O203" s="77"/>
    </row>
    <row r="204" spans="1:15" ht="15" x14ac:dyDescent="0.25">
      <c r="A204" s="112"/>
      <c r="B204" s="112"/>
      <c r="C204" s="112"/>
      <c r="D204" s="112"/>
      <c r="E204" s="112"/>
      <c r="F204" s="112"/>
      <c r="G204" s="112"/>
      <c r="H204" s="112"/>
      <c r="I204" s="112"/>
      <c r="J204" s="112"/>
      <c r="K204" s="112"/>
      <c r="L204" s="112"/>
      <c r="M204" s="112"/>
      <c r="N204" s="77"/>
      <c r="O204" s="77"/>
    </row>
    <row r="205" spans="1:15" ht="15" x14ac:dyDescent="0.25">
      <c r="A205" s="112"/>
      <c r="B205" s="112"/>
      <c r="C205" s="112"/>
      <c r="D205" s="112"/>
      <c r="E205" s="112"/>
      <c r="F205" s="112"/>
      <c r="G205" s="112"/>
      <c r="H205" s="112"/>
      <c r="I205" s="112"/>
      <c r="J205" s="112"/>
      <c r="K205" s="112"/>
      <c r="L205" s="112"/>
      <c r="M205" s="112"/>
      <c r="N205" s="77"/>
      <c r="O205" s="77"/>
    </row>
    <row r="206" spans="1:15" ht="15" x14ac:dyDescent="0.25">
      <c r="A206" s="112"/>
      <c r="B206" s="112"/>
      <c r="C206" s="112"/>
      <c r="D206" s="112"/>
      <c r="E206" s="112"/>
      <c r="F206" s="112"/>
      <c r="G206" s="112"/>
      <c r="H206" s="112"/>
      <c r="I206" s="112"/>
      <c r="J206" s="112"/>
      <c r="K206" s="112"/>
      <c r="L206" s="112"/>
      <c r="M206" s="112"/>
      <c r="N206" s="77"/>
      <c r="O206" s="77"/>
    </row>
    <row r="207" spans="1:15" ht="15" x14ac:dyDescent="0.25">
      <c r="A207" s="112"/>
      <c r="B207" s="112"/>
      <c r="C207" s="112"/>
      <c r="D207" s="112"/>
      <c r="E207" s="112"/>
      <c r="F207" s="112"/>
      <c r="G207" s="112"/>
      <c r="H207" s="112"/>
      <c r="I207" s="112"/>
      <c r="J207" s="112"/>
      <c r="K207" s="112"/>
      <c r="L207" s="112"/>
      <c r="M207" s="112"/>
      <c r="N207" s="77"/>
      <c r="O207" s="77"/>
    </row>
    <row r="208" spans="1:15" ht="15" x14ac:dyDescent="0.25">
      <c r="A208" s="112"/>
      <c r="B208" s="112"/>
      <c r="C208" s="112"/>
      <c r="D208" s="112"/>
      <c r="E208" s="112"/>
      <c r="F208" s="112"/>
      <c r="G208" s="112"/>
      <c r="H208" s="112"/>
      <c r="I208" s="112"/>
      <c r="J208" s="112"/>
      <c r="K208" s="112"/>
      <c r="L208" s="112"/>
      <c r="M208" s="112"/>
      <c r="N208" s="77"/>
      <c r="O208" s="77"/>
    </row>
    <row r="209" spans="1:15" ht="15" x14ac:dyDescent="0.25">
      <c r="A209" s="112"/>
      <c r="B209" s="112"/>
      <c r="C209" s="112"/>
      <c r="D209" s="112"/>
      <c r="E209" s="112"/>
      <c r="F209" s="112"/>
      <c r="G209" s="112"/>
      <c r="H209" s="112"/>
      <c r="I209" s="112"/>
      <c r="J209" s="112"/>
      <c r="K209" s="112"/>
      <c r="L209" s="112"/>
      <c r="M209" s="112"/>
      <c r="N209" s="77"/>
      <c r="O209" s="77"/>
    </row>
    <row r="210" spans="1:15" ht="15" x14ac:dyDescent="0.25">
      <c r="A210" s="112"/>
      <c r="B210" s="112"/>
      <c r="C210" s="112"/>
      <c r="D210" s="112"/>
      <c r="E210" s="112"/>
      <c r="F210" s="112"/>
      <c r="G210" s="112"/>
      <c r="H210" s="112"/>
      <c r="I210" s="112"/>
      <c r="J210" s="112"/>
      <c r="K210" s="112"/>
      <c r="L210" s="112"/>
      <c r="M210" s="112"/>
      <c r="N210" s="77"/>
      <c r="O210" s="77"/>
    </row>
    <row r="211" spans="1:15" ht="15" x14ac:dyDescent="0.25">
      <c r="A211" s="112"/>
      <c r="B211" s="112"/>
      <c r="C211" s="112"/>
      <c r="D211" s="112"/>
      <c r="E211" s="112"/>
      <c r="F211" s="112"/>
      <c r="G211" s="112"/>
      <c r="H211" s="112"/>
      <c r="I211" s="112"/>
      <c r="J211" s="112"/>
      <c r="K211" s="112"/>
      <c r="L211" s="112"/>
      <c r="M211" s="112"/>
      <c r="N211" s="77"/>
      <c r="O211" s="77"/>
    </row>
    <row r="212" spans="1:15" ht="15" x14ac:dyDescent="0.25">
      <c r="A212" s="112"/>
      <c r="B212" s="112"/>
      <c r="C212" s="112"/>
      <c r="D212" s="112"/>
      <c r="E212" s="112"/>
      <c r="F212" s="112"/>
      <c r="G212" s="112"/>
      <c r="H212" s="112"/>
      <c r="I212" s="112"/>
      <c r="J212" s="112"/>
      <c r="K212" s="112"/>
      <c r="L212" s="112"/>
      <c r="M212" s="112"/>
      <c r="N212" s="77"/>
      <c r="O212" s="77"/>
    </row>
    <row r="213" spans="1:15" ht="15" x14ac:dyDescent="0.25">
      <c r="A213" s="112"/>
      <c r="B213" s="112"/>
      <c r="C213" s="112"/>
      <c r="D213" s="112"/>
      <c r="E213" s="112"/>
      <c r="F213" s="112"/>
      <c r="G213" s="112"/>
      <c r="H213" s="112"/>
      <c r="I213" s="112"/>
      <c r="J213" s="112"/>
      <c r="K213" s="112"/>
      <c r="L213" s="112"/>
      <c r="M213" s="112"/>
      <c r="N213" s="77"/>
      <c r="O213" s="77"/>
    </row>
    <row r="214" spans="1:15" ht="15" x14ac:dyDescent="0.25">
      <c r="A214" s="112"/>
      <c r="B214" s="112"/>
      <c r="C214" s="112"/>
      <c r="D214" s="112"/>
      <c r="E214" s="112"/>
      <c r="F214" s="112"/>
      <c r="G214" s="112"/>
      <c r="H214" s="112"/>
      <c r="I214" s="112"/>
      <c r="J214" s="112"/>
      <c r="K214" s="112"/>
      <c r="L214" s="112"/>
      <c r="M214" s="112"/>
      <c r="N214" s="77"/>
      <c r="O214" s="77"/>
    </row>
    <row r="215" spans="1:15" ht="15" x14ac:dyDescent="0.25">
      <c r="A215" s="112"/>
      <c r="B215" s="112"/>
      <c r="C215" s="112"/>
      <c r="D215" s="112"/>
      <c r="E215" s="112"/>
      <c r="F215" s="112"/>
      <c r="G215" s="112"/>
      <c r="H215" s="112"/>
      <c r="I215" s="112"/>
      <c r="J215" s="112"/>
      <c r="K215" s="112"/>
      <c r="L215" s="112"/>
      <c r="M215" s="112"/>
      <c r="N215" s="77"/>
      <c r="O215" s="77"/>
    </row>
    <row r="216" spans="1:15" ht="15" x14ac:dyDescent="0.25">
      <c r="A216" s="112"/>
      <c r="B216" s="112"/>
      <c r="C216" s="112"/>
      <c r="D216" s="112"/>
      <c r="E216" s="112"/>
      <c r="F216" s="112"/>
      <c r="G216" s="112"/>
      <c r="H216" s="112"/>
      <c r="I216" s="112"/>
      <c r="J216" s="112"/>
      <c r="K216" s="112"/>
      <c r="L216" s="112"/>
      <c r="M216" s="112"/>
      <c r="N216" s="77"/>
      <c r="O216" s="77"/>
    </row>
    <row r="217" spans="1:15" ht="15" x14ac:dyDescent="0.25">
      <c r="A217" s="112"/>
      <c r="B217" s="112"/>
      <c r="C217" s="112"/>
      <c r="D217" s="112"/>
      <c r="E217" s="112"/>
      <c r="F217" s="112"/>
      <c r="G217" s="112"/>
      <c r="H217" s="112"/>
      <c r="I217" s="112"/>
      <c r="J217" s="112"/>
      <c r="K217" s="112"/>
      <c r="L217" s="112"/>
      <c r="M217" s="112"/>
      <c r="N217" s="77"/>
      <c r="O217" s="77"/>
    </row>
    <row r="218" spans="1:15" ht="15" x14ac:dyDescent="0.25">
      <c r="A218" s="112"/>
      <c r="B218" s="112"/>
      <c r="C218" s="112"/>
      <c r="D218" s="112"/>
      <c r="E218" s="112"/>
      <c r="F218" s="112"/>
      <c r="G218" s="112"/>
      <c r="H218" s="112"/>
      <c r="I218" s="112"/>
      <c r="J218" s="112"/>
      <c r="K218" s="112"/>
      <c r="L218" s="112"/>
      <c r="M218" s="112"/>
      <c r="N218" s="77"/>
      <c r="O218" s="77"/>
    </row>
    <row r="219" spans="1:15" ht="15" x14ac:dyDescent="0.25">
      <c r="A219" s="112"/>
      <c r="B219" s="112"/>
      <c r="C219" s="112"/>
      <c r="D219" s="112"/>
      <c r="E219" s="112"/>
      <c r="F219" s="112"/>
      <c r="G219" s="112"/>
      <c r="H219" s="112"/>
      <c r="I219" s="112"/>
      <c r="J219" s="112"/>
      <c r="K219" s="112"/>
      <c r="L219" s="112"/>
      <c r="M219" s="112"/>
      <c r="N219" s="77"/>
      <c r="O219" s="77"/>
    </row>
    <row r="220" spans="1:15" ht="15" x14ac:dyDescent="0.25">
      <c r="A220" s="112"/>
      <c r="B220" s="112"/>
      <c r="C220" s="112"/>
      <c r="D220" s="112"/>
      <c r="E220" s="112"/>
      <c r="F220" s="112"/>
      <c r="G220" s="112"/>
      <c r="H220" s="112"/>
      <c r="I220" s="112"/>
      <c r="J220" s="112"/>
      <c r="K220" s="112"/>
      <c r="L220" s="112"/>
      <c r="M220" s="112"/>
      <c r="N220" s="77"/>
      <c r="O220" s="77"/>
    </row>
    <row r="221" spans="1:15" ht="15" x14ac:dyDescent="0.25">
      <c r="A221" s="112"/>
      <c r="B221" s="112"/>
      <c r="C221" s="112"/>
      <c r="D221" s="112"/>
      <c r="E221" s="112"/>
      <c r="F221" s="112"/>
      <c r="G221" s="112"/>
      <c r="H221" s="112"/>
      <c r="I221" s="112"/>
      <c r="J221" s="112"/>
      <c r="K221" s="112"/>
      <c r="L221" s="112"/>
      <c r="M221" s="112"/>
      <c r="N221" s="77"/>
      <c r="O221" s="77"/>
    </row>
    <row r="222" spans="1:15" ht="15" x14ac:dyDescent="0.25">
      <c r="A222" s="112"/>
      <c r="B222" s="112"/>
      <c r="C222" s="112"/>
      <c r="D222" s="112"/>
      <c r="E222" s="112"/>
      <c r="F222" s="112"/>
      <c r="G222" s="112"/>
      <c r="H222" s="112"/>
      <c r="I222" s="112"/>
      <c r="J222" s="112"/>
      <c r="K222" s="112"/>
      <c r="L222" s="112"/>
      <c r="M222" s="112"/>
      <c r="N222" s="77"/>
      <c r="O222" s="77"/>
    </row>
    <row r="223" spans="1:15" ht="15" x14ac:dyDescent="0.25">
      <c r="A223" s="112"/>
      <c r="B223" s="112"/>
      <c r="C223" s="112"/>
      <c r="D223" s="112"/>
      <c r="E223" s="112"/>
      <c r="F223" s="112"/>
      <c r="G223" s="112"/>
      <c r="H223" s="112"/>
      <c r="I223" s="112"/>
      <c r="J223" s="112"/>
      <c r="K223" s="112"/>
      <c r="L223" s="112"/>
      <c r="M223" s="112"/>
      <c r="N223" s="77"/>
      <c r="O223" s="77"/>
    </row>
    <row r="224" spans="1:15" ht="15" x14ac:dyDescent="0.25">
      <c r="A224" s="112"/>
      <c r="B224" s="112"/>
      <c r="C224" s="112"/>
      <c r="D224" s="112"/>
      <c r="E224" s="112"/>
      <c r="F224" s="112"/>
      <c r="G224" s="112"/>
      <c r="H224" s="112"/>
      <c r="I224" s="112"/>
      <c r="J224" s="112"/>
      <c r="K224" s="112"/>
      <c r="L224" s="112"/>
      <c r="M224" s="112"/>
      <c r="N224" s="77"/>
      <c r="O224" s="77"/>
    </row>
    <row r="225" spans="1:15" ht="15" x14ac:dyDescent="0.25">
      <c r="A225" s="112"/>
      <c r="B225" s="112"/>
      <c r="C225" s="112"/>
      <c r="D225" s="112"/>
      <c r="E225" s="112"/>
      <c r="F225" s="112"/>
      <c r="G225" s="112"/>
      <c r="H225" s="112"/>
      <c r="I225" s="112"/>
      <c r="J225" s="112"/>
      <c r="K225" s="112"/>
      <c r="L225" s="112"/>
      <c r="M225" s="112"/>
      <c r="N225" s="77"/>
      <c r="O225" s="77"/>
    </row>
    <row r="226" spans="1:15" ht="15" x14ac:dyDescent="0.25">
      <c r="A226" s="112"/>
      <c r="B226" s="112"/>
      <c r="C226" s="112"/>
      <c r="D226" s="112"/>
      <c r="E226" s="112"/>
      <c r="F226" s="112"/>
      <c r="G226" s="112"/>
      <c r="H226" s="112"/>
      <c r="I226" s="112"/>
      <c r="J226" s="112"/>
      <c r="K226" s="112"/>
      <c r="L226" s="112"/>
      <c r="M226" s="112"/>
      <c r="N226" s="77"/>
      <c r="O226" s="77"/>
    </row>
    <row r="227" spans="1:15" ht="15" x14ac:dyDescent="0.25">
      <c r="A227" s="112"/>
      <c r="B227" s="112"/>
      <c r="C227" s="112"/>
      <c r="D227" s="112"/>
      <c r="E227" s="112"/>
      <c r="F227" s="112"/>
      <c r="G227" s="112"/>
      <c r="H227" s="112"/>
      <c r="I227" s="112"/>
      <c r="J227" s="112"/>
      <c r="K227" s="112"/>
      <c r="L227" s="112"/>
      <c r="M227" s="112"/>
      <c r="N227" s="77"/>
      <c r="O227" s="77"/>
    </row>
    <row r="228" spans="1:15" ht="15" x14ac:dyDescent="0.25">
      <c r="A228" s="112"/>
      <c r="B228" s="112"/>
      <c r="C228" s="112"/>
      <c r="D228" s="112"/>
      <c r="E228" s="112"/>
      <c r="F228" s="112"/>
      <c r="G228" s="112"/>
      <c r="H228" s="112"/>
      <c r="I228" s="112"/>
      <c r="J228" s="112"/>
      <c r="K228" s="112"/>
      <c r="L228" s="112"/>
      <c r="M228" s="112"/>
      <c r="N228" s="77"/>
      <c r="O228" s="77"/>
    </row>
    <row r="229" spans="1:15" ht="15" x14ac:dyDescent="0.25">
      <c r="A229" s="112"/>
      <c r="B229" s="112"/>
      <c r="C229" s="112"/>
      <c r="D229" s="112"/>
      <c r="E229" s="112"/>
      <c r="F229" s="112"/>
      <c r="G229" s="112"/>
      <c r="H229" s="112"/>
      <c r="I229" s="112"/>
      <c r="J229" s="112"/>
      <c r="K229" s="112"/>
      <c r="L229" s="112"/>
      <c r="M229" s="112"/>
      <c r="N229" s="77"/>
      <c r="O229" s="77"/>
    </row>
    <row r="230" spans="1:15" ht="15" x14ac:dyDescent="0.25">
      <c r="A230" s="112"/>
      <c r="B230" s="112"/>
      <c r="C230" s="112"/>
      <c r="D230" s="112"/>
      <c r="E230" s="112"/>
      <c r="F230" s="112"/>
      <c r="G230" s="112"/>
      <c r="H230" s="112"/>
      <c r="I230" s="112"/>
      <c r="J230" s="112"/>
      <c r="K230" s="112"/>
      <c r="L230" s="112"/>
      <c r="M230" s="112"/>
      <c r="N230" s="77"/>
      <c r="O230" s="77"/>
    </row>
    <row r="231" spans="1:15" ht="15" x14ac:dyDescent="0.25">
      <c r="A231" s="112"/>
      <c r="B231" s="112"/>
      <c r="C231" s="112"/>
      <c r="D231" s="112"/>
      <c r="E231" s="112"/>
      <c r="F231" s="112"/>
      <c r="G231" s="112"/>
      <c r="H231" s="112"/>
      <c r="I231" s="112"/>
      <c r="J231" s="112"/>
      <c r="K231" s="112"/>
      <c r="L231" s="112"/>
      <c r="M231" s="112"/>
      <c r="N231" s="77"/>
      <c r="O231" s="77"/>
    </row>
    <row r="232" spans="1:15" ht="15" x14ac:dyDescent="0.25">
      <c r="A232" s="112"/>
      <c r="B232" s="112"/>
      <c r="C232" s="112"/>
      <c r="D232" s="112"/>
      <c r="E232" s="112"/>
      <c r="F232" s="112"/>
      <c r="G232" s="112"/>
      <c r="H232" s="112"/>
      <c r="I232" s="112"/>
      <c r="J232" s="112"/>
      <c r="K232" s="112"/>
      <c r="L232" s="112"/>
      <c r="M232" s="112"/>
      <c r="N232" s="77"/>
      <c r="O232" s="77"/>
    </row>
    <row r="233" spans="1:15" ht="15" x14ac:dyDescent="0.25">
      <c r="A233" s="112"/>
      <c r="B233" s="112"/>
      <c r="C233" s="112"/>
      <c r="D233" s="112"/>
      <c r="E233" s="112"/>
      <c r="F233" s="112"/>
      <c r="G233" s="112"/>
      <c r="H233" s="112"/>
      <c r="I233" s="112"/>
      <c r="J233" s="112"/>
      <c r="K233" s="112"/>
      <c r="L233" s="112"/>
      <c r="M233" s="112"/>
      <c r="N233" s="77"/>
      <c r="O233" s="77"/>
    </row>
    <row r="234" spans="1:15" ht="15" x14ac:dyDescent="0.25">
      <c r="A234" s="112"/>
      <c r="B234" s="112"/>
      <c r="C234" s="112"/>
      <c r="D234" s="112"/>
      <c r="E234" s="112"/>
      <c r="F234" s="112"/>
      <c r="G234" s="112"/>
      <c r="H234" s="112"/>
      <c r="I234" s="112"/>
      <c r="J234" s="112"/>
      <c r="K234" s="112"/>
      <c r="L234" s="112"/>
      <c r="M234" s="112"/>
      <c r="N234" s="77"/>
      <c r="O234" s="77"/>
    </row>
    <row r="235" spans="1:15" ht="15" x14ac:dyDescent="0.25">
      <c r="A235" s="112"/>
      <c r="B235" s="112"/>
      <c r="C235" s="112"/>
      <c r="D235" s="112"/>
      <c r="E235" s="112"/>
      <c r="F235" s="112"/>
      <c r="G235" s="112"/>
      <c r="H235" s="112"/>
      <c r="I235" s="112"/>
      <c r="J235" s="112"/>
      <c r="K235" s="112"/>
      <c r="L235" s="112"/>
      <c r="M235" s="112"/>
      <c r="N235" s="77"/>
      <c r="O235" s="77"/>
    </row>
    <row r="236" spans="1:15" ht="15" x14ac:dyDescent="0.25">
      <c r="A236" s="112"/>
      <c r="B236" s="112"/>
      <c r="C236" s="112"/>
      <c r="D236" s="112"/>
      <c r="E236" s="112"/>
      <c r="F236" s="112"/>
      <c r="G236" s="112"/>
      <c r="H236" s="112"/>
      <c r="I236" s="112"/>
      <c r="J236" s="112"/>
      <c r="K236" s="112"/>
      <c r="L236" s="112"/>
      <c r="M236" s="112"/>
      <c r="N236" s="77"/>
      <c r="O236" s="77"/>
    </row>
    <row r="237" spans="1:15" ht="15" x14ac:dyDescent="0.25">
      <c r="A237" s="112"/>
      <c r="B237" s="112"/>
      <c r="C237" s="112"/>
      <c r="D237" s="112"/>
      <c r="E237" s="112"/>
      <c r="F237" s="112"/>
      <c r="G237" s="112"/>
      <c r="H237" s="112"/>
      <c r="I237" s="112"/>
      <c r="J237" s="112"/>
      <c r="K237" s="112"/>
      <c r="L237" s="112"/>
      <c r="M237" s="112"/>
      <c r="N237" s="77"/>
      <c r="O237" s="77"/>
    </row>
    <row r="238" spans="1:15" ht="15" x14ac:dyDescent="0.25">
      <c r="A238" s="112"/>
      <c r="B238" s="112"/>
      <c r="C238" s="112"/>
      <c r="D238" s="112"/>
      <c r="E238" s="112"/>
      <c r="F238" s="112"/>
      <c r="G238" s="112"/>
      <c r="H238" s="112"/>
      <c r="I238" s="112"/>
      <c r="J238" s="112"/>
      <c r="K238" s="112"/>
      <c r="L238" s="112"/>
      <c r="M238" s="112"/>
      <c r="N238" s="77"/>
      <c r="O238" s="77"/>
    </row>
    <row r="239" spans="1:15" ht="15" x14ac:dyDescent="0.25">
      <c r="A239" s="112"/>
      <c r="B239" s="112"/>
      <c r="C239" s="112"/>
      <c r="D239" s="112"/>
      <c r="E239" s="112"/>
      <c r="F239" s="112"/>
      <c r="G239" s="112"/>
      <c r="H239" s="112"/>
      <c r="I239" s="112"/>
      <c r="J239" s="112"/>
      <c r="K239" s="112"/>
      <c r="L239" s="112"/>
      <c r="M239" s="112"/>
      <c r="N239" s="77"/>
      <c r="O239" s="77"/>
    </row>
    <row r="240" spans="1:15" ht="15" x14ac:dyDescent="0.25">
      <c r="A240" s="112"/>
      <c r="B240" s="112"/>
      <c r="C240" s="112"/>
      <c r="D240" s="112"/>
      <c r="E240" s="112"/>
      <c r="F240" s="112"/>
      <c r="G240" s="112"/>
      <c r="H240" s="112"/>
      <c r="I240" s="112"/>
      <c r="J240" s="112"/>
      <c r="K240" s="112"/>
      <c r="L240" s="112"/>
      <c r="M240" s="112"/>
      <c r="N240" s="77"/>
      <c r="O240" s="77"/>
    </row>
    <row r="241" spans="1:15" ht="15" x14ac:dyDescent="0.25">
      <c r="A241" s="112"/>
      <c r="B241" s="112"/>
      <c r="C241" s="112"/>
      <c r="D241" s="112"/>
      <c r="E241" s="112"/>
      <c r="F241" s="112"/>
      <c r="G241" s="112"/>
      <c r="H241" s="112"/>
      <c r="I241" s="112"/>
      <c r="J241" s="112"/>
      <c r="K241" s="112"/>
      <c r="L241" s="112"/>
      <c r="M241" s="112"/>
      <c r="N241" s="77"/>
      <c r="O241" s="77"/>
    </row>
    <row r="242" spans="1:15" ht="15" x14ac:dyDescent="0.25">
      <c r="A242" s="112"/>
      <c r="B242" s="112"/>
      <c r="C242" s="112"/>
      <c r="D242" s="112"/>
      <c r="E242" s="112"/>
      <c r="F242" s="112"/>
      <c r="G242" s="112"/>
      <c r="H242" s="112"/>
      <c r="I242" s="112"/>
      <c r="J242" s="112"/>
      <c r="K242" s="112"/>
      <c r="L242" s="112"/>
      <c r="M242" s="112"/>
      <c r="N242" s="77"/>
      <c r="O242" s="77"/>
    </row>
    <row r="243" spans="1:15" ht="15" x14ac:dyDescent="0.25">
      <c r="A243" s="112"/>
      <c r="B243" s="112"/>
      <c r="C243" s="112"/>
      <c r="D243" s="112"/>
      <c r="E243" s="112"/>
      <c r="F243" s="112"/>
      <c r="G243" s="112"/>
      <c r="H243" s="112"/>
      <c r="I243" s="112"/>
      <c r="J243" s="112"/>
      <c r="K243" s="112"/>
      <c r="L243" s="112"/>
      <c r="M243" s="112"/>
      <c r="N243" s="77"/>
      <c r="O243" s="77"/>
    </row>
  </sheetData>
  <sheetProtection algorithmName="SHA-512" hashValue="EECYxVlk5/FK/dWJYudNveQRoNlZzN7MKcjRPrb7KgsX3fmR8dlh1/S01N0UoEQQlQE2C9GbUb1LYqKcXVF3Mw==" saltValue="V0QYrl6oLYWDQP3CUTRpRw==" spinCount="100000" sheet="1" objects="1" scenarios="1" selectLockedCells="1"/>
  <mergeCells count="4">
    <mergeCell ref="A1:M1"/>
    <mergeCell ref="B42:G42"/>
    <mergeCell ref="D2:J2"/>
    <mergeCell ref="A43:R43"/>
  </mergeCells>
  <hyperlinks>
    <hyperlink ref="B42" r:id="rId1"/>
  </hyperlinks>
  <pageMargins left="0.7" right="0.7" top="0.75" bottom="0.75" header="0.3" footer="0.3"/>
  <pageSetup scale="79" fitToHeight="0" orientation="landscape" verticalDpi="598"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zoomScaleNormal="100" workbookViewId="0">
      <pane ySplit="8" topLeftCell="A9" activePane="bottomLeft" state="frozen"/>
      <selection pane="bottomLeft" activeCell="J4" sqref="J4:L4"/>
    </sheetView>
  </sheetViews>
  <sheetFormatPr defaultRowHeight="13.2" x14ac:dyDescent="0.25"/>
  <cols>
    <col min="1" max="1" width="23.109375" style="48" customWidth="1"/>
    <col min="2" max="2" width="28" style="6" customWidth="1"/>
    <col min="3" max="3" width="11.5546875" style="4" customWidth="1"/>
    <col min="4" max="4" width="11" style="4" customWidth="1"/>
    <col min="5" max="5" width="11" style="4" hidden="1" customWidth="1"/>
    <col min="6" max="8" width="7.6640625" style="4" customWidth="1"/>
    <col min="9" max="9" width="6" style="4" customWidth="1"/>
    <col min="10" max="12" width="7.6640625" style="4" customWidth="1"/>
    <col min="13" max="13" width="6" style="4" customWidth="1"/>
    <col min="14" max="14" width="23.6640625" style="4" customWidth="1"/>
    <col min="15" max="15" width="9.33203125" style="16" customWidth="1"/>
    <col min="16" max="16" width="16" style="67" customWidth="1"/>
  </cols>
  <sheetData>
    <row r="1" spans="1:16" ht="22.5" customHeight="1" x14ac:dyDescent="0.25">
      <c r="A1" s="366" t="s">
        <v>346</v>
      </c>
      <c r="B1" s="366"/>
      <c r="C1" s="366"/>
      <c r="D1" s="366"/>
      <c r="E1" s="366"/>
      <c r="F1" s="366"/>
      <c r="G1" s="366"/>
      <c r="H1" s="366"/>
      <c r="I1" s="366"/>
      <c r="J1" s="366"/>
      <c r="K1" s="366"/>
      <c r="L1" s="366"/>
      <c r="M1" s="366"/>
      <c r="N1" s="366"/>
      <c r="O1" s="366"/>
      <c r="P1" s="366"/>
    </row>
    <row r="2" spans="1:16" s="3" customFormat="1" x14ac:dyDescent="0.25">
      <c r="A2" s="47"/>
      <c r="B2" s="10"/>
      <c r="C2" s="54"/>
      <c r="D2" s="54"/>
      <c r="E2" s="54"/>
      <c r="F2" s="54"/>
      <c r="G2" s="54"/>
      <c r="H2" s="54"/>
      <c r="I2" s="54"/>
      <c r="J2" s="5"/>
      <c r="K2" s="5"/>
      <c r="L2" s="5"/>
      <c r="M2" s="5"/>
      <c r="N2" s="10"/>
      <c r="O2" s="14"/>
      <c r="P2" s="66"/>
    </row>
    <row r="3" spans="1:16" ht="15.75" customHeight="1" x14ac:dyDescent="0.25">
      <c r="B3" s="106"/>
      <c r="F3" s="55" t="s">
        <v>44</v>
      </c>
      <c r="G3" s="55"/>
      <c r="H3" s="55"/>
      <c r="I3" s="55"/>
      <c r="J3" s="369">
        <v>0</v>
      </c>
      <c r="K3" s="370"/>
      <c r="L3" s="371"/>
      <c r="M3" s="33"/>
      <c r="N3" s="8"/>
      <c r="O3" s="15"/>
    </row>
    <row r="4" spans="1:16" ht="16.5" customHeight="1" x14ac:dyDescent="0.25">
      <c r="B4" s="33"/>
      <c r="D4" s="33"/>
      <c r="E4" s="33"/>
      <c r="F4" s="53" t="s">
        <v>45</v>
      </c>
      <c r="G4" s="53"/>
      <c r="H4" s="53"/>
      <c r="I4" s="53"/>
      <c r="J4" s="372" t="e">
        <f>VLOOKUP(J3,'Budget Information'!A6:H108,2,FALSE)</f>
        <v>#N/A</v>
      </c>
      <c r="K4" s="370"/>
      <c r="L4" s="371"/>
      <c r="M4" s="33"/>
      <c r="N4" s="8"/>
      <c r="O4" s="15"/>
    </row>
    <row r="5" spans="1:16" ht="16.5" customHeight="1" x14ac:dyDescent="0.25">
      <c r="B5" s="33"/>
      <c r="D5" s="33"/>
      <c r="E5" s="33"/>
      <c r="F5" s="53"/>
      <c r="G5" s="53"/>
      <c r="H5" s="53"/>
      <c r="I5" s="53"/>
      <c r="J5" s="33"/>
      <c r="K5" s="33"/>
      <c r="L5" s="33"/>
      <c r="M5" s="33"/>
      <c r="N5" s="8"/>
      <c r="O5" s="15"/>
    </row>
    <row r="6" spans="1:16" ht="16.5" customHeight="1" x14ac:dyDescent="0.25">
      <c r="B6" s="33"/>
      <c r="D6" s="33"/>
      <c r="E6" s="33"/>
      <c r="F6" s="360" t="s">
        <v>315</v>
      </c>
      <c r="G6" s="361"/>
      <c r="H6" s="361"/>
      <c r="I6" s="361"/>
      <c r="J6" s="361"/>
      <c r="K6" s="361"/>
      <c r="L6" s="361"/>
      <c r="M6" s="362"/>
      <c r="N6" s="8"/>
      <c r="O6" s="15"/>
    </row>
    <row r="7" spans="1:16" ht="16.5" customHeight="1" x14ac:dyDescent="0.25">
      <c r="B7" s="33"/>
      <c r="D7" s="33"/>
      <c r="E7" s="33"/>
      <c r="F7" s="367" t="s">
        <v>248</v>
      </c>
      <c r="G7" s="368"/>
      <c r="H7" s="368"/>
      <c r="I7" s="281"/>
      <c r="J7" s="368" t="s">
        <v>248</v>
      </c>
      <c r="K7" s="368"/>
      <c r="L7" s="368"/>
      <c r="M7" s="290"/>
      <c r="N7" s="8"/>
      <c r="O7" s="15"/>
    </row>
    <row r="8" spans="1:16" s="2" customFormat="1" ht="72" customHeight="1" thickBot="1" x14ac:dyDescent="0.3">
      <c r="A8" s="17" t="s">
        <v>33</v>
      </c>
      <c r="B8" s="17" t="s">
        <v>222</v>
      </c>
      <c r="C8" s="17" t="s">
        <v>91</v>
      </c>
      <c r="D8" s="7" t="s">
        <v>76</v>
      </c>
      <c r="E8" s="336"/>
      <c r="F8" s="110" t="s">
        <v>33</v>
      </c>
      <c r="G8" s="110" t="s">
        <v>246</v>
      </c>
      <c r="H8" s="110" t="s">
        <v>247</v>
      </c>
      <c r="I8" s="110" t="s">
        <v>266</v>
      </c>
      <c r="J8" s="110" t="s">
        <v>33</v>
      </c>
      <c r="K8" s="110" t="s">
        <v>246</v>
      </c>
      <c r="L8" s="110" t="s">
        <v>247</v>
      </c>
      <c r="M8" s="110" t="s">
        <v>266</v>
      </c>
      <c r="N8" s="9" t="s">
        <v>84</v>
      </c>
      <c r="O8" s="76" t="s">
        <v>39</v>
      </c>
      <c r="P8" s="75" t="s">
        <v>221</v>
      </c>
    </row>
    <row r="9" spans="1:16" s="2" customFormat="1" ht="15.75" customHeight="1" x14ac:dyDescent="0.25">
      <c r="A9" s="50" t="s">
        <v>205</v>
      </c>
      <c r="B9" s="295"/>
      <c r="C9" s="296"/>
      <c r="D9" s="297"/>
      <c r="E9" s="337"/>
      <c r="F9" s="301"/>
      <c r="G9" s="301"/>
      <c r="H9" s="301"/>
      <c r="I9" s="302"/>
      <c r="J9" s="301"/>
      <c r="K9" s="301"/>
      <c r="L9" s="301"/>
      <c r="M9" s="301"/>
      <c r="N9" s="303"/>
      <c r="O9" s="304"/>
      <c r="P9" s="305"/>
    </row>
    <row r="10" spans="1:16" s="2" customFormat="1" ht="15.75" customHeight="1" x14ac:dyDescent="0.25">
      <c r="A10" s="51" t="s">
        <v>36</v>
      </c>
      <c r="B10" s="295"/>
      <c r="C10" s="296"/>
      <c r="D10" s="297"/>
      <c r="E10" s="338"/>
      <c r="F10" s="306"/>
      <c r="G10" s="306"/>
      <c r="H10" s="306"/>
      <c r="I10" s="306"/>
      <c r="J10" s="306"/>
      <c r="K10" s="306"/>
      <c r="L10" s="306"/>
      <c r="M10" s="306"/>
      <c r="N10" s="303"/>
      <c r="O10" s="304"/>
      <c r="P10" s="307"/>
    </row>
    <row r="11" spans="1:16" s="1" customFormat="1" ht="11.25" customHeight="1" x14ac:dyDescent="0.25">
      <c r="A11" s="82" t="s">
        <v>85</v>
      </c>
      <c r="B11" s="298"/>
      <c r="C11" s="299"/>
      <c r="D11" s="300"/>
      <c r="E11" s="339"/>
      <c r="F11" s="308"/>
      <c r="G11" s="308"/>
      <c r="H11" s="308"/>
      <c r="I11" s="308"/>
      <c r="J11" s="308"/>
      <c r="K11" s="308"/>
      <c r="L11" s="308"/>
      <c r="M11" s="308"/>
      <c r="N11" s="309"/>
      <c r="O11" s="310"/>
      <c r="P11" s="311"/>
    </row>
    <row r="12" spans="1:16" ht="15.75" customHeight="1" x14ac:dyDescent="0.25">
      <c r="A12" s="70" t="s">
        <v>0</v>
      </c>
      <c r="B12" s="19"/>
      <c r="C12" s="25"/>
      <c r="D12" s="21"/>
      <c r="E12" s="340" t="str">
        <f>IF(B12="","",C12*D12)</f>
        <v/>
      </c>
      <c r="F12" s="252"/>
      <c r="G12" s="252"/>
      <c r="H12" s="252"/>
      <c r="I12" s="252"/>
      <c r="J12" s="252"/>
      <c r="K12" s="252"/>
      <c r="L12" s="252"/>
      <c r="M12" s="252"/>
      <c r="N12" s="107"/>
      <c r="O12" s="22"/>
      <c r="P12" s="103"/>
    </row>
    <row r="13" spans="1:16" ht="15.75" customHeight="1" x14ac:dyDescent="0.25">
      <c r="A13" s="70" t="s">
        <v>0</v>
      </c>
      <c r="B13" s="19"/>
      <c r="C13" s="83"/>
      <c r="D13" s="23"/>
      <c r="E13" s="340" t="str">
        <f>IF(B13="","",C13*D13)</f>
        <v/>
      </c>
      <c r="F13" s="252"/>
      <c r="G13" s="252"/>
      <c r="H13" s="252"/>
      <c r="I13" s="252"/>
      <c r="J13" s="252"/>
      <c r="K13" s="252"/>
      <c r="L13" s="252"/>
      <c r="M13" s="252"/>
      <c r="N13" s="107"/>
      <c r="O13" s="22"/>
      <c r="P13" s="103"/>
    </row>
    <row r="14" spans="1:16" ht="15.75" customHeight="1" x14ac:dyDescent="0.25">
      <c r="A14" s="70" t="s">
        <v>0</v>
      </c>
      <c r="B14" s="19"/>
      <c r="C14" s="71"/>
      <c r="D14" s="23"/>
      <c r="E14" s="340" t="str">
        <f t="shared" ref="E14:E24" si="0">IF(B14="","",C14*D14)</f>
        <v/>
      </c>
      <c r="F14" s="252"/>
      <c r="G14" s="252"/>
      <c r="H14" s="252"/>
      <c r="I14" s="252"/>
      <c r="J14" s="253"/>
      <c r="K14" s="253"/>
      <c r="L14" s="253"/>
      <c r="M14" s="253"/>
      <c r="N14" s="107"/>
      <c r="O14" s="22"/>
      <c r="P14" s="104"/>
    </row>
    <row r="15" spans="1:16" ht="15.75" customHeight="1" x14ac:dyDescent="0.25">
      <c r="A15" s="70" t="s">
        <v>0</v>
      </c>
      <c r="B15" s="19"/>
      <c r="C15" s="83"/>
      <c r="D15" s="23"/>
      <c r="E15" s="340" t="str">
        <f t="shared" si="0"/>
        <v/>
      </c>
      <c r="F15" s="252"/>
      <c r="G15" s="252"/>
      <c r="H15" s="252"/>
      <c r="I15" s="252"/>
      <c r="J15" s="252"/>
      <c r="K15" s="252"/>
      <c r="L15" s="252"/>
      <c r="M15" s="252"/>
      <c r="N15" s="107"/>
      <c r="O15" s="22"/>
      <c r="P15" s="104"/>
    </row>
    <row r="16" spans="1:16" ht="15.75" customHeight="1" x14ac:dyDescent="0.25">
      <c r="A16" s="70" t="s">
        <v>0</v>
      </c>
      <c r="B16" s="72"/>
      <c r="C16" s="83"/>
      <c r="D16" s="251"/>
      <c r="E16" s="340" t="str">
        <f t="shared" si="0"/>
        <v/>
      </c>
      <c r="F16" s="252"/>
      <c r="G16" s="252"/>
      <c r="H16" s="252"/>
      <c r="I16" s="252"/>
      <c r="J16" s="252"/>
      <c r="K16" s="252"/>
      <c r="L16" s="252"/>
      <c r="M16" s="252"/>
      <c r="N16" s="107"/>
      <c r="O16" s="22"/>
      <c r="P16" s="103"/>
    </row>
    <row r="17" spans="1:16" ht="15.75" customHeight="1" x14ac:dyDescent="0.25">
      <c r="A17" s="70" t="s">
        <v>0</v>
      </c>
      <c r="B17" s="19"/>
      <c r="C17" s="71"/>
      <c r="D17" s="23"/>
      <c r="E17" s="340" t="str">
        <f t="shared" si="0"/>
        <v/>
      </c>
      <c r="F17" s="252"/>
      <c r="G17" s="252"/>
      <c r="H17" s="252"/>
      <c r="I17" s="252"/>
      <c r="J17" s="252"/>
      <c r="K17" s="252"/>
      <c r="L17" s="252"/>
      <c r="M17" s="252"/>
      <c r="N17" s="107"/>
      <c r="O17" s="22"/>
      <c r="P17" s="103"/>
    </row>
    <row r="18" spans="1:16" ht="15.75" customHeight="1" x14ac:dyDescent="0.25">
      <c r="A18" s="70" t="s">
        <v>0</v>
      </c>
      <c r="B18" s="19"/>
      <c r="C18" s="71"/>
      <c r="D18" s="23"/>
      <c r="E18" s="340" t="str">
        <f t="shared" si="0"/>
        <v/>
      </c>
      <c r="F18" s="252"/>
      <c r="G18" s="252"/>
      <c r="H18" s="252"/>
      <c r="I18" s="252"/>
      <c r="J18" s="252"/>
      <c r="K18" s="252"/>
      <c r="L18" s="252"/>
      <c r="M18" s="252"/>
      <c r="N18" s="107"/>
      <c r="O18" s="22"/>
      <c r="P18" s="103"/>
    </row>
    <row r="19" spans="1:16" ht="15.75" customHeight="1" x14ac:dyDescent="0.25">
      <c r="A19" s="70" t="s">
        <v>0</v>
      </c>
      <c r="B19" s="19"/>
      <c r="C19" s="71"/>
      <c r="D19" s="23"/>
      <c r="E19" s="340" t="str">
        <f t="shared" si="0"/>
        <v/>
      </c>
      <c r="F19" s="252"/>
      <c r="G19" s="252"/>
      <c r="H19" s="252"/>
      <c r="I19" s="252"/>
      <c r="J19" s="252"/>
      <c r="K19" s="252"/>
      <c r="L19" s="252"/>
      <c r="M19" s="252"/>
      <c r="N19" s="107"/>
      <c r="O19" s="22"/>
      <c r="P19" s="103"/>
    </row>
    <row r="20" spans="1:16" ht="15.75" customHeight="1" x14ac:dyDescent="0.25">
      <c r="A20" s="70" t="s">
        <v>0</v>
      </c>
      <c r="B20" s="19"/>
      <c r="C20" s="71"/>
      <c r="D20" s="23"/>
      <c r="E20" s="340" t="str">
        <f t="shared" si="0"/>
        <v/>
      </c>
      <c r="F20" s="252"/>
      <c r="G20" s="252"/>
      <c r="H20" s="252"/>
      <c r="I20" s="252"/>
      <c r="J20" s="252"/>
      <c r="K20" s="252"/>
      <c r="L20" s="252"/>
      <c r="M20" s="252"/>
      <c r="N20" s="107"/>
      <c r="O20" s="22"/>
      <c r="P20" s="103"/>
    </row>
    <row r="21" spans="1:16" ht="15.75" customHeight="1" x14ac:dyDescent="0.25">
      <c r="A21" s="70" t="s">
        <v>0</v>
      </c>
      <c r="B21" s="19"/>
      <c r="C21" s="71"/>
      <c r="D21" s="23"/>
      <c r="E21" s="340" t="str">
        <f t="shared" si="0"/>
        <v/>
      </c>
      <c r="F21" s="252"/>
      <c r="G21" s="252"/>
      <c r="H21" s="252"/>
      <c r="I21" s="252"/>
      <c r="J21" s="252"/>
      <c r="K21" s="252"/>
      <c r="L21" s="252"/>
      <c r="M21" s="252"/>
      <c r="N21" s="107"/>
      <c r="O21" s="22"/>
      <c r="P21" s="103"/>
    </row>
    <row r="22" spans="1:16" ht="15.75" customHeight="1" x14ac:dyDescent="0.25">
      <c r="A22" s="70" t="s">
        <v>0</v>
      </c>
      <c r="B22" s="19"/>
      <c r="C22" s="71"/>
      <c r="D22" s="23"/>
      <c r="E22" s="340" t="str">
        <f t="shared" si="0"/>
        <v/>
      </c>
      <c r="F22" s="252"/>
      <c r="G22" s="252"/>
      <c r="H22" s="252"/>
      <c r="I22" s="252"/>
      <c r="J22" s="252"/>
      <c r="K22" s="252"/>
      <c r="L22" s="252"/>
      <c r="M22" s="252"/>
      <c r="N22" s="107"/>
      <c r="O22" s="22"/>
      <c r="P22" s="103"/>
    </row>
    <row r="23" spans="1:16" ht="15.75" customHeight="1" x14ac:dyDescent="0.25">
      <c r="A23" s="70" t="s">
        <v>0</v>
      </c>
      <c r="B23" s="19"/>
      <c r="C23" s="71"/>
      <c r="D23" s="23"/>
      <c r="E23" s="340" t="str">
        <f t="shared" si="0"/>
        <v/>
      </c>
      <c r="F23" s="252"/>
      <c r="G23" s="252"/>
      <c r="H23" s="252"/>
      <c r="I23" s="252"/>
      <c r="J23" s="252"/>
      <c r="K23" s="252"/>
      <c r="L23" s="252"/>
      <c r="M23" s="252"/>
      <c r="N23" s="107"/>
      <c r="O23" s="22"/>
      <c r="P23" s="103"/>
    </row>
    <row r="24" spans="1:16" ht="15.75" customHeight="1" x14ac:dyDescent="0.25">
      <c r="A24" s="70" t="s">
        <v>0</v>
      </c>
      <c r="B24" s="19"/>
      <c r="C24" s="71"/>
      <c r="D24" s="23"/>
      <c r="E24" s="340" t="str">
        <f t="shared" si="0"/>
        <v/>
      </c>
      <c r="F24" s="252"/>
      <c r="G24" s="252"/>
      <c r="H24" s="252"/>
      <c r="I24" s="252"/>
      <c r="J24" s="252"/>
      <c r="K24" s="252"/>
      <c r="L24" s="252"/>
      <c r="M24" s="252"/>
      <c r="N24" s="107"/>
      <c r="O24" s="22"/>
      <c r="P24" s="103"/>
    </row>
    <row r="25" spans="1:16" ht="11.25" customHeight="1" x14ac:dyDescent="0.25">
      <c r="A25" s="81" t="s">
        <v>216</v>
      </c>
      <c r="B25" s="312"/>
      <c r="C25" s="313"/>
      <c r="D25" s="314"/>
      <c r="E25" s="342"/>
      <c r="F25" s="315"/>
      <c r="G25" s="315"/>
      <c r="H25" s="315"/>
      <c r="I25" s="315"/>
      <c r="J25" s="315"/>
      <c r="K25" s="315"/>
      <c r="L25" s="315"/>
      <c r="M25" s="315"/>
      <c r="N25" s="316"/>
      <c r="O25" s="317"/>
      <c r="P25" s="318"/>
    </row>
    <row r="26" spans="1:16" ht="15.75" customHeight="1" x14ac:dyDescent="0.25">
      <c r="A26" s="70" t="s">
        <v>42</v>
      </c>
      <c r="B26" s="19"/>
      <c r="C26" s="71"/>
      <c r="D26" s="23"/>
      <c r="E26" s="341" t="str">
        <f>IF(B26="","",C26*D26)</f>
        <v/>
      </c>
      <c r="F26" s="252"/>
      <c r="G26" s="252"/>
      <c r="H26" s="252"/>
      <c r="I26" s="252"/>
      <c r="J26" s="252"/>
      <c r="K26" s="252"/>
      <c r="L26" s="252"/>
      <c r="M26" s="252"/>
      <c r="N26" s="107"/>
      <c r="O26" s="22"/>
      <c r="P26" s="103"/>
    </row>
    <row r="27" spans="1:16" ht="15.75" customHeight="1" x14ac:dyDescent="0.25">
      <c r="A27" s="70" t="s">
        <v>42</v>
      </c>
      <c r="B27" s="19"/>
      <c r="C27" s="71"/>
      <c r="D27" s="23"/>
      <c r="E27" s="341" t="str">
        <f>IF(B27="","",C27*D27)</f>
        <v/>
      </c>
      <c r="F27" s="252"/>
      <c r="G27" s="252"/>
      <c r="H27" s="252"/>
      <c r="I27" s="252"/>
      <c r="J27" s="252"/>
      <c r="K27" s="252"/>
      <c r="L27" s="252"/>
      <c r="M27" s="252"/>
      <c r="N27" s="107"/>
      <c r="O27" s="22"/>
      <c r="P27" s="103"/>
    </row>
    <row r="28" spans="1:16" ht="11.25" customHeight="1" x14ac:dyDescent="0.25">
      <c r="A28" s="81" t="s">
        <v>217</v>
      </c>
      <c r="B28" s="78"/>
      <c r="C28" s="80"/>
      <c r="D28" s="79"/>
      <c r="E28" s="343"/>
      <c r="F28" s="252"/>
      <c r="G28" s="252"/>
      <c r="H28" s="252"/>
      <c r="I28" s="252"/>
      <c r="J28" s="252"/>
      <c r="K28" s="252"/>
      <c r="L28" s="252"/>
      <c r="M28" s="252"/>
      <c r="N28" s="107"/>
      <c r="O28" s="22"/>
      <c r="P28" s="103"/>
    </row>
    <row r="29" spans="1:16" ht="15.75" customHeight="1" x14ac:dyDescent="0.25">
      <c r="A29" s="70" t="s">
        <v>4</v>
      </c>
      <c r="B29" s="19"/>
      <c r="C29" s="20"/>
      <c r="D29" s="23"/>
      <c r="E29" s="341" t="str">
        <f>IF(B29="","",C29*D29)</f>
        <v/>
      </c>
      <c r="F29" s="252"/>
      <c r="G29" s="252"/>
      <c r="H29" s="252"/>
      <c r="I29" s="252"/>
      <c r="J29" s="252"/>
      <c r="K29" s="252"/>
      <c r="L29" s="252"/>
      <c r="M29" s="252"/>
      <c r="N29" s="107"/>
      <c r="O29" s="22"/>
      <c r="P29" s="103"/>
    </row>
    <row r="30" spans="1:16" ht="15.75" customHeight="1" x14ac:dyDescent="0.25">
      <c r="A30" s="70" t="s">
        <v>4</v>
      </c>
      <c r="B30" s="24"/>
      <c r="C30" s="25"/>
      <c r="D30" s="26"/>
      <c r="E30" s="341" t="str">
        <f t="shared" ref="E30:E35" si="1">IF(B30="","",C30*D30)</f>
        <v/>
      </c>
      <c r="F30" s="254"/>
      <c r="G30" s="254"/>
      <c r="H30" s="254"/>
      <c r="I30" s="254"/>
      <c r="J30" s="254"/>
      <c r="K30" s="254"/>
      <c r="L30" s="254"/>
      <c r="M30" s="254"/>
      <c r="N30" s="108"/>
      <c r="O30" s="27"/>
      <c r="P30" s="104"/>
    </row>
    <row r="31" spans="1:16" ht="15.75" customHeight="1" x14ac:dyDescent="0.25">
      <c r="A31" s="70" t="s">
        <v>4</v>
      </c>
      <c r="B31" s="19"/>
      <c r="C31" s="20"/>
      <c r="D31" s="23"/>
      <c r="E31" s="341" t="str">
        <f t="shared" si="1"/>
        <v/>
      </c>
      <c r="F31" s="252"/>
      <c r="G31" s="252"/>
      <c r="H31" s="252"/>
      <c r="I31" s="252"/>
      <c r="J31" s="252"/>
      <c r="K31" s="252"/>
      <c r="L31" s="252"/>
      <c r="M31" s="252"/>
      <c r="N31" s="107"/>
      <c r="O31" s="22"/>
      <c r="P31" s="103"/>
    </row>
    <row r="32" spans="1:16" ht="15.75" customHeight="1" x14ac:dyDescent="0.25">
      <c r="A32" s="70" t="s">
        <v>4</v>
      </c>
      <c r="B32" s="19"/>
      <c r="C32" s="20"/>
      <c r="D32" s="23"/>
      <c r="E32" s="341" t="str">
        <f t="shared" si="1"/>
        <v/>
      </c>
      <c r="F32" s="252"/>
      <c r="G32" s="252"/>
      <c r="H32" s="252"/>
      <c r="I32" s="252"/>
      <c r="J32" s="252"/>
      <c r="K32" s="252"/>
      <c r="L32" s="252"/>
      <c r="M32" s="252"/>
      <c r="N32" s="107"/>
      <c r="O32" s="22"/>
      <c r="P32" s="103"/>
    </row>
    <row r="33" spans="1:16" ht="15.75" customHeight="1" x14ac:dyDescent="0.25">
      <c r="A33" s="70" t="s">
        <v>4</v>
      </c>
      <c r="B33" s="19"/>
      <c r="C33" s="20"/>
      <c r="D33" s="23"/>
      <c r="E33" s="341" t="str">
        <f t="shared" si="1"/>
        <v/>
      </c>
      <c r="F33" s="252"/>
      <c r="G33" s="252"/>
      <c r="H33" s="252"/>
      <c r="I33" s="252"/>
      <c r="J33" s="252"/>
      <c r="K33" s="252"/>
      <c r="L33" s="252"/>
      <c r="M33" s="252"/>
      <c r="N33" s="107"/>
      <c r="O33" s="22"/>
      <c r="P33" s="103"/>
    </row>
    <row r="34" spans="1:16" ht="15.75" customHeight="1" x14ac:dyDescent="0.25">
      <c r="A34" s="70" t="s">
        <v>4</v>
      </c>
      <c r="B34" s="19"/>
      <c r="C34" s="20"/>
      <c r="D34" s="23"/>
      <c r="E34" s="341" t="str">
        <f t="shared" si="1"/>
        <v/>
      </c>
      <c r="F34" s="252"/>
      <c r="G34" s="252"/>
      <c r="H34" s="252"/>
      <c r="I34" s="252"/>
      <c r="J34" s="252"/>
      <c r="K34" s="252"/>
      <c r="L34" s="252"/>
      <c r="M34" s="252"/>
      <c r="N34" s="107"/>
      <c r="O34" s="22"/>
      <c r="P34" s="103"/>
    </row>
    <row r="35" spans="1:16" ht="15.75" customHeight="1" x14ac:dyDescent="0.25">
      <c r="A35" s="284" t="s">
        <v>312</v>
      </c>
      <c r="B35" s="19"/>
      <c r="C35" s="20"/>
      <c r="D35" s="23"/>
      <c r="E35" s="341" t="str">
        <f t="shared" si="1"/>
        <v/>
      </c>
      <c r="F35" s="252"/>
      <c r="G35" s="252"/>
      <c r="H35" s="252"/>
      <c r="I35" s="252"/>
      <c r="J35" s="252"/>
      <c r="K35" s="252"/>
      <c r="L35" s="252"/>
      <c r="M35" s="252"/>
      <c r="N35" s="107"/>
      <c r="O35" s="22"/>
      <c r="P35" s="103"/>
    </row>
    <row r="36" spans="1:16" ht="11.25" customHeight="1" x14ac:dyDescent="0.25">
      <c r="A36" s="81" t="s">
        <v>218</v>
      </c>
      <c r="B36" s="312" t="s">
        <v>187</v>
      </c>
      <c r="C36" s="319" t="s">
        <v>187</v>
      </c>
      <c r="D36" s="320" t="s">
        <v>187</v>
      </c>
      <c r="E36" s="344"/>
      <c r="F36" s="315"/>
      <c r="G36" s="315"/>
      <c r="H36" s="315"/>
      <c r="I36" s="315"/>
      <c r="J36" s="315"/>
      <c r="K36" s="315"/>
      <c r="L36" s="315"/>
      <c r="M36" s="315"/>
      <c r="N36" s="316"/>
      <c r="O36" s="317"/>
      <c r="P36" s="318"/>
    </row>
    <row r="37" spans="1:16" ht="15.75" customHeight="1" x14ac:dyDescent="0.25">
      <c r="A37" s="70" t="s">
        <v>5</v>
      </c>
      <c r="B37" s="19"/>
      <c r="C37" s="20"/>
      <c r="D37" s="21"/>
      <c r="E37" s="345" t="str">
        <f>IF(B37="","",C37*D37)</f>
        <v/>
      </c>
      <c r="F37" s="255"/>
      <c r="G37" s="255"/>
      <c r="H37" s="255"/>
      <c r="I37" s="255"/>
      <c r="J37" s="252"/>
      <c r="K37" s="252"/>
      <c r="L37" s="252"/>
      <c r="M37" s="252"/>
      <c r="N37" s="107"/>
      <c r="O37" s="22"/>
      <c r="P37" s="103"/>
    </row>
    <row r="38" spans="1:16" ht="15.75" customHeight="1" x14ac:dyDescent="0.25">
      <c r="A38" s="70" t="s">
        <v>5</v>
      </c>
      <c r="B38" s="19"/>
      <c r="C38" s="20"/>
      <c r="D38" s="21"/>
      <c r="E38" s="345" t="str">
        <f>IF(B38="","",C38*D38)</f>
        <v/>
      </c>
      <c r="F38" s="252"/>
      <c r="G38" s="252"/>
      <c r="H38" s="252"/>
      <c r="I38" s="252"/>
      <c r="J38" s="252"/>
      <c r="K38" s="252"/>
      <c r="L38" s="252"/>
      <c r="M38" s="252"/>
      <c r="N38" s="107"/>
      <c r="O38" s="22"/>
      <c r="P38" s="103"/>
    </row>
    <row r="39" spans="1:16" ht="11.25" customHeight="1" x14ac:dyDescent="0.25">
      <c r="A39" s="81" t="s">
        <v>219</v>
      </c>
      <c r="B39" s="312"/>
      <c r="C39" s="319"/>
      <c r="D39" s="321"/>
      <c r="E39" s="346"/>
      <c r="F39" s="315"/>
      <c r="G39" s="315"/>
      <c r="H39" s="315"/>
      <c r="I39" s="315"/>
      <c r="J39" s="315"/>
      <c r="K39" s="315"/>
      <c r="L39" s="315"/>
      <c r="M39" s="315"/>
      <c r="N39" s="316"/>
      <c r="O39" s="317"/>
      <c r="P39" s="318"/>
    </row>
    <row r="40" spans="1:16" ht="15.75" customHeight="1" x14ac:dyDescent="0.25">
      <c r="A40" s="70" t="s">
        <v>6</v>
      </c>
      <c r="B40" s="19"/>
      <c r="C40" s="20"/>
      <c r="D40" s="23"/>
      <c r="E40" s="341" t="str">
        <f>IF(B40="","",C40*D40)</f>
        <v/>
      </c>
      <c r="F40" s="252"/>
      <c r="G40" s="252"/>
      <c r="H40" s="252"/>
      <c r="I40" s="252"/>
      <c r="J40" s="252"/>
      <c r="K40" s="252"/>
      <c r="L40" s="252"/>
      <c r="M40" s="252"/>
      <c r="N40" s="107"/>
      <c r="O40" s="22"/>
      <c r="P40" s="103"/>
    </row>
    <row r="41" spans="1:16" ht="15.75" customHeight="1" x14ac:dyDescent="0.25">
      <c r="A41" s="70" t="s">
        <v>6</v>
      </c>
      <c r="B41" s="19"/>
      <c r="C41" s="20"/>
      <c r="D41" s="23"/>
      <c r="E41" s="341" t="str">
        <f t="shared" ref="E41:E44" si="2">IF(B41="","",C41*D41)</f>
        <v/>
      </c>
      <c r="F41" s="252"/>
      <c r="G41" s="252"/>
      <c r="H41" s="252"/>
      <c r="I41" s="252"/>
      <c r="J41" s="252"/>
      <c r="K41" s="252"/>
      <c r="L41" s="252"/>
      <c r="M41" s="252"/>
      <c r="N41" s="107"/>
      <c r="O41" s="22"/>
      <c r="P41" s="103"/>
    </row>
    <row r="42" spans="1:16" ht="15.75" customHeight="1" x14ac:dyDescent="0.25">
      <c r="A42" s="70" t="s">
        <v>6</v>
      </c>
      <c r="B42" s="19"/>
      <c r="C42" s="20"/>
      <c r="D42" s="23"/>
      <c r="E42" s="341" t="str">
        <f t="shared" si="2"/>
        <v/>
      </c>
      <c r="F42" s="252"/>
      <c r="G42" s="252"/>
      <c r="H42" s="252"/>
      <c r="I42" s="252"/>
      <c r="J42" s="252"/>
      <c r="K42" s="252"/>
      <c r="L42" s="252"/>
      <c r="M42" s="252"/>
      <c r="N42" s="107"/>
      <c r="O42" s="22"/>
      <c r="P42" s="103"/>
    </row>
    <row r="43" spans="1:16" ht="15.75" customHeight="1" x14ac:dyDescent="0.25">
      <c r="A43" s="81" t="s">
        <v>220</v>
      </c>
      <c r="B43" s="312" t="s">
        <v>187</v>
      </c>
      <c r="C43" s="319" t="s">
        <v>187</v>
      </c>
      <c r="D43" s="321" t="s">
        <v>187</v>
      </c>
      <c r="E43" s="346"/>
      <c r="F43" s="315"/>
      <c r="G43" s="315"/>
      <c r="H43" s="315"/>
      <c r="I43" s="315"/>
      <c r="J43" s="315"/>
      <c r="K43" s="315"/>
      <c r="L43" s="315"/>
      <c r="M43" s="315"/>
      <c r="N43" s="316"/>
      <c r="O43" s="317"/>
      <c r="P43" s="318"/>
    </row>
    <row r="44" spans="1:16" ht="15.75" customHeight="1" x14ac:dyDescent="0.25">
      <c r="A44" s="70" t="s">
        <v>83</v>
      </c>
      <c r="B44" s="19"/>
      <c r="C44" s="20"/>
      <c r="D44" s="23"/>
      <c r="E44" s="341" t="str">
        <f t="shared" si="2"/>
        <v/>
      </c>
      <c r="F44" s="252"/>
      <c r="G44" s="252"/>
      <c r="H44" s="252"/>
      <c r="I44" s="252"/>
      <c r="J44" s="252"/>
      <c r="K44" s="252"/>
      <c r="L44" s="252"/>
      <c r="M44" s="252"/>
      <c r="N44" s="107"/>
      <c r="O44" s="22"/>
      <c r="P44" s="103"/>
    </row>
    <row r="45" spans="1:16" ht="4.5" customHeight="1" thickBot="1" x14ac:dyDescent="0.3">
      <c r="A45" s="49"/>
      <c r="B45" s="28"/>
      <c r="C45" s="29"/>
      <c r="D45" s="326"/>
      <c r="E45" s="347"/>
      <c r="F45" s="327"/>
      <c r="G45" s="327"/>
      <c r="H45" s="256"/>
      <c r="I45" s="256"/>
      <c r="J45" s="256"/>
      <c r="K45" s="256"/>
      <c r="L45" s="256"/>
      <c r="M45" s="256"/>
      <c r="N45" s="109"/>
      <c r="O45" s="30"/>
      <c r="P45" s="68"/>
    </row>
    <row r="46" spans="1:16" s="52" customFormat="1" ht="24.75" customHeight="1" x14ac:dyDescent="0.25">
      <c r="A46" s="51" t="s">
        <v>37</v>
      </c>
      <c r="B46" s="285" t="s">
        <v>224</v>
      </c>
      <c r="C46" s="322" t="s">
        <v>225</v>
      </c>
      <c r="D46" s="363" t="s">
        <v>320</v>
      </c>
      <c r="E46" s="364"/>
      <c r="F46" s="364"/>
      <c r="G46" s="365"/>
      <c r="H46" s="286"/>
      <c r="I46" s="286"/>
      <c r="J46" s="286"/>
      <c r="K46" s="286"/>
      <c r="L46" s="286"/>
      <c r="M46" s="286"/>
      <c r="N46" s="287" t="s">
        <v>84</v>
      </c>
      <c r="O46" s="288" t="s">
        <v>188</v>
      </c>
      <c r="P46" s="289" t="s">
        <v>223</v>
      </c>
    </row>
    <row r="47" spans="1:16" ht="16.2" customHeight="1" x14ac:dyDescent="0.25">
      <c r="A47" s="358" t="s">
        <v>314</v>
      </c>
      <c r="B47" s="359"/>
      <c r="C47" s="359"/>
      <c r="D47" s="328"/>
      <c r="E47" s="348"/>
      <c r="F47" s="252"/>
      <c r="G47" s="252"/>
      <c r="H47" s="252"/>
      <c r="I47" s="252"/>
      <c r="J47" s="252"/>
      <c r="K47" s="252"/>
      <c r="L47" s="252"/>
      <c r="M47" s="252"/>
      <c r="N47" s="107"/>
      <c r="O47" s="22"/>
      <c r="P47" s="103"/>
    </row>
    <row r="48" spans="1:16" ht="15.75" customHeight="1" x14ac:dyDescent="0.25">
      <c r="A48" s="70" t="s">
        <v>1</v>
      </c>
      <c r="B48" s="19"/>
      <c r="C48" s="323"/>
      <c r="D48" s="328"/>
      <c r="E48" s="348"/>
      <c r="F48" s="252"/>
      <c r="G48" s="252"/>
      <c r="H48" s="252"/>
      <c r="I48" s="252"/>
      <c r="J48" s="252"/>
      <c r="K48" s="252"/>
      <c r="L48" s="252"/>
      <c r="M48" s="252"/>
      <c r="N48" s="107"/>
      <c r="O48" s="22"/>
      <c r="P48" s="103"/>
    </row>
    <row r="49" spans="1:16" ht="15.75" customHeight="1" x14ac:dyDescent="0.25">
      <c r="A49" s="70" t="s">
        <v>1</v>
      </c>
      <c r="B49" s="19"/>
      <c r="C49" s="323"/>
      <c r="D49" s="328"/>
      <c r="E49" s="348"/>
      <c r="F49" s="252"/>
      <c r="G49" s="252"/>
      <c r="H49" s="252"/>
      <c r="I49" s="252"/>
      <c r="J49" s="252"/>
      <c r="K49" s="252"/>
      <c r="L49" s="252"/>
      <c r="M49" s="252"/>
      <c r="N49" s="107"/>
      <c r="O49" s="22"/>
      <c r="P49" s="103"/>
    </row>
    <row r="50" spans="1:16" ht="15.75" customHeight="1" x14ac:dyDescent="0.25">
      <c r="A50" s="70" t="s">
        <v>1</v>
      </c>
      <c r="B50" s="19"/>
      <c r="C50" s="323"/>
      <c r="D50" s="328"/>
      <c r="E50" s="348"/>
      <c r="F50" s="252"/>
      <c r="G50" s="252"/>
      <c r="H50" s="252"/>
      <c r="I50" s="252"/>
      <c r="J50" s="252"/>
      <c r="K50" s="252"/>
      <c r="L50" s="252"/>
      <c r="M50" s="252"/>
      <c r="N50" s="107"/>
      <c r="O50" s="22"/>
      <c r="P50" s="103"/>
    </row>
    <row r="51" spans="1:16" ht="15.75" customHeight="1" x14ac:dyDescent="0.25">
      <c r="A51" s="70" t="s">
        <v>1</v>
      </c>
      <c r="B51" s="19"/>
      <c r="C51" s="323"/>
      <c r="D51" s="328"/>
      <c r="E51" s="348"/>
      <c r="F51" s="252"/>
      <c r="G51" s="252"/>
      <c r="H51" s="252"/>
      <c r="I51" s="252"/>
      <c r="J51" s="252"/>
      <c r="K51" s="252"/>
      <c r="L51" s="252"/>
      <c r="M51" s="252"/>
      <c r="N51" s="107"/>
      <c r="O51" s="22"/>
      <c r="P51" s="103"/>
    </row>
    <row r="52" spans="1:16" ht="15.75" customHeight="1" x14ac:dyDescent="0.25">
      <c r="A52" s="70" t="s">
        <v>1</v>
      </c>
      <c r="B52" s="19"/>
      <c r="C52" s="323"/>
      <c r="D52" s="328"/>
      <c r="E52" s="348"/>
      <c r="F52" s="252"/>
      <c r="G52" s="252"/>
      <c r="H52" s="252"/>
      <c r="I52" s="252"/>
      <c r="J52" s="252"/>
      <c r="K52" s="252"/>
      <c r="L52" s="252"/>
      <c r="M52" s="252"/>
      <c r="N52" s="107"/>
      <c r="O52" s="22"/>
      <c r="P52" s="103"/>
    </row>
    <row r="53" spans="1:16" ht="15.75" customHeight="1" x14ac:dyDescent="0.25">
      <c r="A53" s="70" t="s">
        <v>1</v>
      </c>
      <c r="B53" s="19"/>
      <c r="C53" s="323"/>
      <c r="D53" s="328"/>
      <c r="E53" s="348"/>
      <c r="F53" s="252"/>
      <c r="G53" s="252"/>
      <c r="H53" s="252"/>
      <c r="I53" s="252"/>
      <c r="J53" s="252"/>
      <c r="K53" s="252"/>
      <c r="L53" s="252"/>
      <c r="M53" s="252"/>
      <c r="N53" s="107"/>
      <c r="O53" s="22"/>
      <c r="P53" s="103"/>
    </row>
    <row r="54" spans="1:16" ht="15.75" customHeight="1" x14ac:dyDescent="0.25">
      <c r="A54" s="70" t="s">
        <v>1</v>
      </c>
      <c r="B54" s="19"/>
      <c r="C54" s="323"/>
      <c r="D54" s="328"/>
      <c r="E54" s="348"/>
      <c r="F54" s="252"/>
      <c r="G54" s="252"/>
      <c r="H54" s="252"/>
      <c r="I54" s="252"/>
      <c r="J54" s="252"/>
      <c r="K54" s="252"/>
      <c r="L54" s="252"/>
      <c r="M54" s="252"/>
      <c r="N54" s="107"/>
      <c r="O54" s="22"/>
      <c r="P54" s="103"/>
    </row>
    <row r="55" spans="1:16" ht="15.75" customHeight="1" x14ac:dyDescent="0.25">
      <c r="A55" s="70" t="s">
        <v>1</v>
      </c>
      <c r="B55" s="19"/>
      <c r="C55" s="323"/>
      <c r="D55" s="328"/>
      <c r="E55" s="348"/>
      <c r="F55" s="252"/>
      <c r="G55" s="252"/>
      <c r="H55" s="252"/>
      <c r="I55" s="252"/>
      <c r="J55" s="252"/>
      <c r="K55" s="252"/>
      <c r="L55" s="252"/>
      <c r="M55" s="252"/>
      <c r="N55" s="107"/>
      <c r="O55" s="22"/>
      <c r="P55" s="103"/>
    </row>
    <row r="56" spans="1:16" ht="15.75" customHeight="1" x14ac:dyDescent="0.25">
      <c r="A56" s="356" t="s">
        <v>313</v>
      </c>
      <c r="B56" s="357"/>
      <c r="C56" s="357"/>
      <c r="D56" s="329"/>
      <c r="E56" s="349"/>
      <c r="F56" s="252"/>
      <c r="G56" s="252"/>
      <c r="H56" s="252"/>
      <c r="I56" s="252"/>
      <c r="J56" s="252"/>
      <c r="K56" s="252"/>
      <c r="L56" s="252"/>
      <c r="M56" s="252"/>
      <c r="N56" s="107"/>
      <c r="O56" s="22"/>
      <c r="P56" s="103"/>
    </row>
    <row r="57" spans="1:16" ht="15.75" customHeight="1" x14ac:dyDescent="0.25">
      <c r="A57" s="73" t="s">
        <v>1</v>
      </c>
      <c r="B57" s="19"/>
      <c r="C57" s="323"/>
      <c r="D57" s="329"/>
      <c r="E57" s="349"/>
      <c r="F57" s="252"/>
      <c r="G57" s="252"/>
      <c r="H57" s="252"/>
      <c r="I57" s="252"/>
      <c r="J57" s="252"/>
      <c r="K57" s="252"/>
      <c r="L57" s="252"/>
      <c r="M57" s="252"/>
      <c r="N57" s="107"/>
      <c r="O57" s="22"/>
      <c r="P57" s="103"/>
    </row>
    <row r="58" spans="1:16" ht="15.75" customHeight="1" x14ac:dyDescent="0.25">
      <c r="A58" s="73" t="s">
        <v>1</v>
      </c>
      <c r="B58" s="19"/>
      <c r="C58" s="323"/>
      <c r="D58" s="329"/>
      <c r="E58" s="349"/>
      <c r="F58" s="252"/>
      <c r="G58" s="252"/>
      <c r="H58" s="252"/>
      <c r="I58" s="252"/>
      <c r="J58" s="252"/>
      <c r="K58" s="252"/>
      <c r="L58" s="252"/>
      <c r="M58" s="252"/>
      <c r="N58" s="107"/>
      <c r="O58" s="22"/>
      <c r="P58" s="103"/>
    </row>
    <row r="59" spans="1:16" ht="15.75" customHeight="1" x14ac:dyDescent="0.25">
      <c r="A59" s="73" t="s">
        <v>1</v>
      </c>
      <c r="B59" s="56"/>
      <c r="C59" s="324"/>
      <c r="D59" s="330"/>
      <c r="E59" s="350"/>
      <c r="F59" s="252"/>
      <c r="G59" s="252"/>
      <c r="H59" s="252"/>
      <c r="I59" s="252"/>
      <c r="J59" s="252"/>
      <c r="K59" s="252"/>
      <c r="L59" s="252"/>
      <c r="M59" s="252"/>
      <c r="N59" s="107"/>
      <c r="O59" s="22"/>
      <c r="P59" s="103"/>
    </row>
    <row r="60" spans="1:16" ht="15.75" customHeight="1" x14ac:dyDescent="0.25">
      <c r="A60" s="73" t="s">
        <v>1</v>
      </c>
      <c r="B60" s="57"/>
      <c r="C60" s="324"/>
      <c r="D60" s="330"/>
      <c r="E60" s="350"/>
      <c r="F60" s="252"/>
      <c r="G60" s="252"/>
      <c r="H60" s="252"/>
      <c r="I60" s="252"/>
      <c r="J60" s="252"/>
      <c r="K60" s="252"/>
      <c r="L60" s="252"/>
      <c r="M60" s="252"/>
      <c r="N60" s="107"/>
      <c r="O60" s="22"/>
      <c r="P60" s="103"/>
    </row>
    <row r="61" spans="1:16" ht="15.75" customHeight="1" x14ac:dyDescent="0.25">
      <c r="A61" s="73" t="s">
        <v>1</v>
      </c>
      <c r="B61" s="57"/>
      <c r="C61" s="324"/>
      <c r="D61" s="330"/>
      <c r="E61" s="350"/>
      <c r="F61" s="252"/>
      <c r="G61" s="252"/>
      <c r="H61" s="252"/>
      <c r="I61" s="252"/>
      <c r="J61" s="252"/>
      <c r="K61" s="252"/>
      <c r="L61" s="252"/>
      <c r="M61" s="252"/>
      <c r="N61" s="107"/>
      <c r="O61" s="22"/>
      <c r="P61" s="103"/>
    </row>
    <row r="62" spans="1:16" ht="15.75" customHeight="1" thickBot="1" x14ac:dyDescent="0.3">
      <c r="A62" s="73" t="s">
        <v>1</v>
      </c>
      <c r="B62" s="18"/>
      <c r="C62" s="325"/>
      <c r="D62" s="331"/>
      <c r="E62" s="351"/>
      <c r="F62" s="332"/>
      <c r="G62" s="332"/>
      <c r="H62" s="257"/>
      <c r="I62" s="257"/>
      <c r="J62" s="257"/>
      <c r="K62" s="257"/>
      <c r="L62" s="257"/>
      <c r="M62" s="257"/>
      <c r="N62" s="109"/>
      <c r="O62" s="30"/>
      <c r="P62" s="105"/>
    </row>
    <row r="63" spans="1:16" x14ac:dyDescent="0.25">
      <c r="P63" s="69"/>
    </row>
    <row r="64" spans="1:16" x14ac:dyDescent="0.25">
      <c r="P64" s="69"/>
    </row>
    <row r="65" spans="16:16" x14ac:dyDescent="0.25">
      <c r="P65" s="69"/>
    </row>
    <row r="66" spans="16:16" x14ac:dyDescent="0.25">
      <c r="P66" s="69"/>
    </row>
  </sheetData>
  <sheetProtection algorithmName="SHA-512" hashValue="e40e6Az0aph+9xYwI76wM8ymEl0mFID6GUok7xejve0jXntE3nqqI4QxBYy9HAZaJfqBNmmXEvdfxR7gIoxpWQ==" saltValue="Ex9R6INi8YzdRqyR+n8Dvw==" spinCount="100000" sheet="1" objects="1" scenarios="1"/>
  <mergeCells count="9">
    <mergeCell ref="A56:C56"/>
    <mergeCell ref="A47:C47"/>
    <mergeCell ref="F6:M6"/>
    <mergeCell ref="D46:G46"/>
    <mergeCell ref="A1:P1"/>
    <mergeCell ref="F7:H7"/>
    <mergeCell ref="J3:L3"/>
    <mergeCell ref="J4:L4"/>
    <mergeCell ref="J7:L7"/>
  </mergeCells>
  <phoneticPr fontId="3" type="noConversion"/>
  <pageMargins left="0.25" right="0.25" top="0.25" bottom="0.55000000000000004" header="0.5" footer="0.5"/>
  <pageSetup scale="74" fitToHeight="0" orientation="landscape" verticalDpi="598"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2"/>
  <sheetViews>
    <sheetView zoomScaleNormal="100" workbookViewId="0">
      <pane ySplit="9" topLeftCell="A10" activePane="bottomLeft" state="frozen"/>
      <selection activeCell="C46" sqref="C46"/>
      <selection pane="bottomLeft" activeCell="D25" sqref="D25"/>
    </sheetView>
  </sheetViews>
  <sheetFormatPr defaultColWidth="9.109375" defaultRowHeight="15" x14ac:dyDescent="0.25"/>
  <cols>
    <col min="1" max="1" width="19.33203125" style="248" customWidth="1"/>
    <col min="2" max="2" width="17.6640625" style="249" customWidth="1"/>
    <col min="3" max="3" width="45.5546875" style="250" customWidth="1"/>
    <col min="4" max="5" width="19.6640625" style="250" customWidth="1"/>
    <col min="6" max="6" width="10.6640625" style="4" customWidth="1"/>
  </cols>
  <sheetData>
    <row r="1" spans="1:7" ht="22.5" customHeight="1" x14ac:dyDescent="0.25">
      <c r="A1" s="373" t="s">
        <v>347</v>
      </c>
      <c r="B1" s="373"/>
      <c r="C1" s="373"/>
      <c r="D1" s="373"/>
      <c r="E1" s="373"/>
      <c r="F1" s="12"/>
    </row>
    <row r="2" spans="1:7" s="3" customFormat="1" ht="45" x14ac:dyDescent="0.25">
      <c r="A2" s="152"/>
      <c r="B2" s="153"/>
      <c r="C2" s="154"/>
      <c r="D2" s="152" t="s">
        <v>50</v>
      </c>
      <c r="E2" s="152" t="s">
        <v>49</v>
      </c>
      <c r="F2" s="13"/>
    </row>
    <row r="3" spans="1:7" s="85" customFormat="1" ht="15.75" customHeight="1" x14ac:dyDescent="0.25">
      <c r="A3" s="155"/>
      <c r="B3" s="156" t="s">
        <v>44</v>
      </c>
      <c r="C3" s="157">
        <f>'Staff Worksheet'!J3</f>
        <v>0</v>
      </c>
      <c r="D3" s="158"/>
      <c r="E3" s="158"/>
      <c r="F3" s="31"/>
    </row>
    <row r="4" spans="1:7" s="85" customFormat="1" ht="15.75" customHeight="1" x14ac:dyDescent="0.25">
      <c r="A4" s="155"/>
      <c r="B4" s="159" t="s">
        <v>45</v>
      </c>
      <c r="C4" s="160" t="e">
        <f>VLOOKUP(C3,'Budget Information'!A6:H108,2,FALSE)</f>
        <v>#N/A</v>
      </c>
      <c r="D4" s="158"/>
      <c r="E4" s="158"/>
      <c r="F4" s="46" t="s">
        <v>187</v>
      </c>
    </row>
    <row r="5" spans="1:7" s="85" customFormat="1" ht="15.75" customHeight="1" x14ac:dyDescent="0.25">
      <c r="A5" s="155"/>
      <c r="B5" s="159" t="s">
        <v>46</v>
      </c>
      <c r="C5" s="161" t="e">
        <f>VLOOKUP(C3,'Budget Information'!A6:H108,4,FALSE)</f>
        <v>#N/A</v>
      </c>
      <c r="D5" s="161">
        <f>ROUND(SUM(D10:D76),0)</f>
        <v>0</v>
      </c>
      <c r="E5" s="161" t="e">
        <f>C5-D5</f>
        <v>#N/A</v>
      </c>
      <c r="F5" s="46" t="s">
        <v>187</v>
      </c>
    </row>
    <row r="6" spans="1:7" s="85" customFormat="1" ht="15.75" customHeight="1" x14ac:dyDescent="0.25">
      <c r="A6" s="155"/>
      <c r="B6" s="159" t="s">
        <v>48</v>
      </c>
      <c r="C6" s="161" t="e">
        <f>VLOOKUP(C3,'Budget Information'!A6:H108,7,FALSE)</f>
        <v>#N/A</v>
      </c>
      <c r="D6" s="161">
        <f>ROUND(SUM(D78:D101),0)</f>
        <v>0</v>
      </c>
      <c r="E6" s="161" t="e">
        <f>C6-D6</f>
        <v>#N/A</v>
      </c>
      <c r="F6" s="12" t="s">
        <v>187</v>
      </c>
    </row>
    <row r="7" spans="1:7" s="85" customFormat="1" ht="15.75" customHeight="1" x14ac:dyDescent="0.25">
      <c r="A7" s="162"/>
      <c r="B7" s="163" t="s">
        <v>47</v>
      </c>
      <c r="C7" s="164" t="e">
        <f>VLOOKUP(C3,'Budget Information'!A6:H108,5,FALSE)</f>
        <v>#N/A</v>
      </c>
      <c r="D7" s="164">
        <f>ROUND(SUM(D104:D136),0)</f>
        <v>0</v>
      </c>
      <c r="E7" s="164" t="e">
        <f>C7-D7</f>
        <v>#N/A</v>
      </c>
      <c r="F7" s="12"/>
    </row>
    <row r="8" spans="1:7" s="86" customFormat="1" ht="15.75" customHeight="1" x14ac:dyDescent="0.25">
      <c r="A8" s="165"/>
      <c r="B8" s="166" t="s">
        <v>179</v>
      </c>
      <c r="C8" s="167" t="e">
        <f>SUM(C5:C7)</f>
        <v>#N/A</v>
      </c>
      <c r="D8" s="167">
        <f>SUM(D5:D7)</f>
        <v>0</v>
      </c>
      <c r="E8" s="167"/>
      <c r="F8" s="150"/>
    </row>
    <row r="9" spans="1:7" s="87" customFormat="1" ht="36.75" customHeight="1" x14ac:dyDescent="0.25">
      <c r="A9" s="168" t="s">
        <v>33</v>
      </c>
      <c r="B9" s="169" t="s">
        <v>34</v>
      </c>
      <c r="C9" s="170" t="s">
        <v>35</v>
      </c>
      <c r="D9" s="171" t="s">
        <v>87</v>
      </c>
      <c r="E9" s="172" t="s">
        <v>88</v>
      </c>
      <c r="F9" s="151"/>
    </row>
    <row r="10" spans="1:7" s="87" customFormat="1" ht="14.25" customHeight="1" x14ac:dyDescent="0.25">
      <c r="A10" s="173" t="s">
        <v>78</v>
      </c>
      <c r="B10" s="174"/>
      <c r="C10" s="175"/>
      <c r="D10" s="176"/>
      <c r="E10" s="177"/>
      <c r="F10" s="124"/>
      <c r="G10" s="125"/>
    </row>
    <row r="11" spans="1:7" s="88" customFormat="1" ht="14.25" customHeight="1" x14ac:dyDescent="0.25">
      <c r="A11" s="178" t="s">
        <v>36</v>
      </c>
      <c r="B11" s="179"/>
      <c r="C11" s="180"/>
      <c r="D11" s="181"/>
      <c r="E11" s="182"/>
      <c r="F11" s="141"/>
      <c r="G11" s="126"/>
    </row>
    <row r="12" spans="1:7" s="85" customFormat="1" ht="14.25" customHeight="1" x14ac:dyDescent="0.25">
      <c r="A12" s="183" t="s">
        <v>227</v>
      </c>
      <c r="B12" s="184" t="s">
        <v>0</v>
      </c>
      <c r="C12" s="185" t="s">
        <v>85</v>
      </c>
      <c r="D12" s="186">
        <f>SUM('Staff Worksheet'!E12:E24)</f>
        <v>0</v>
      </c>
      <c r="E12" s="186">
        <f>SUM('Staff Worksheet'!D12:D24)</f>
        <v>0</v>
      </c>
      <c r="F12" s="142"/>
      <c r="G12" s="127"/>
    </row>
    <row r="13" spans="1:7" s="85" customFormat="1" ht="14.25" customHeight="1" x14ac:dyDescent="0.25">
      <c r="A13" s="183" t="s">
        <v>228</v>
      </c>
      <c r="B13" s="184" t="s">
        <v>42</v>
      </c>
      <c r="C13" s="185" t="s">
        <v>43</v>
      </c>
      <c r="D13" s="186">
        <f>SUM('Staff Worksheet'!E26:E27)</f>
        <v>0</v>
      </c>
      <c r="E13" s="186">
        <f>SUM('Staff Worksheet'!D26:D27)</f>
        <v>0</v>
      </c>
      <c r="F13" s="142"/>
      <c r="G13" s="127"/>
    </row>
    <row r="14" spans="1:7" s="85" customFormat="1" ht="14.25" customHeight="1" x14ac:dyDescent="0.25">
      <c r="A14" s="183" t="s">
        <v>227</v>
      </c>
      <c r="B14" s="184" t="s">
        <v>4</v>
      </c>
      <c r="C14" s="185" t="s">
        <v>40</v>
      </c>
      <c r="D14" s="186">
        <f>SUM('Staff Worksheet'!E29:E35)</f>
        <v>0</v>
      </c>
      <c r="E14" s="186">
        <f>SUM('Staff Worksheet'!D28:D35)</f>
        <v>0</v>
      </c>
      <c r="F14" s="138"/>
      <c r="G14" s="127"/>
    </row>
    <row r="15" spans="1:7" s="85" customFormat="1" ht="14.25" customHeight="1" x14ac:dyDescent="0.25">
      <c r="A15" s="183" t="s">
        <v>227</v>
      </c>
      <c r="B15" s="184" t="s">
        <v>5</v>
      </c>
      <c r="C15" s="185" t="s">
        <v>41</v>
      </c>
      <c r="D15" s="186">
        <f>SUM('Staff Worksheet'!E37:E38)</f>
        <v>0</v>
      </c>
      <c r="E15" s="186">
        <f>SUM('Staff Worksheet'!D36:D38)</f>
        <v>0</v>
      </c>
      <c r="F15" s="138"/>
      <c r="G15" s="127"/>
    </row>
    <row r="16" spans="1:7" s="85" customFormat="1" ht="14.25" customHeight="1" x14ac:dyDescent="0.25">
      <c r="A16" s="183" t="s">
        <v>227</v>
      </c>
      <c r="B16" s="184" t="s">
        <v>6</v>
      </c>
      <c r="C16" s="185" t="s">
        <v>86</v>
      </c>
      <c r="D16" s="186">
        <f>SUM('Staff Worksheet'!E40:E42)</f>
        <v>0</v>
      </c>
      <c r="E16" s="186">
        <f>SUM('Staff Worksheet'!D39:D42)</f>
        <v>0</v>
      </c>
      <c r="F16" s="138"/>
      <c r="G16" s="127"/>
    </row>
    <row r="17" spans="1:10" s="85" customFormat="1" ht="14.25" customHeight="1" x14ac:dyDescent="0.25">
      <c r="A17" s="183" t="s">
        <v>227</v>
      </c>
      <c r="B17" s="184" t="s">
        <v>83</v>
      </c>
      <c r="C17" s="185" t="s">
        <v>82</v>
      </c>
      <c r="D17" s="186">
        <f>SUM('Staff Worksheet'!E44:E44)</f>
        <v>0</v>
      </c>
      <c r="E17" s="186">
        <f>SUM('Staff Worksheet'!D43:D44)</f>
        <v>0</v>
      </c>
      <c r="F17" s="138"/>
      <c r="G17" s="127"/>
    </row>
    <row r="18" spans="1:10" s="85" customFormat="1" ht="14.25" customHeight="1" x14ac:dyDescent="0.25">
      <c r="A18" s="183"/>
      <c r="B18" s="184"/>
      <c r="C18" s="185"/>
      <c r="D18" s="187"/>
      <c r="E18" s="188"/>
      <c r="F18" s="138"/>
      <c r="G18" s="127"/>
    </row>
    <row r="19" spans="1:10" s="85" customFormat="1" ht="14.25" customHeight="1" x14ac:dyDescent="0.25">
      <c r="A19" s="189" t="s">
        <v>177</v>
      </c>
      <c r="B19" s="179"/>
      <c r="C19" s="190"/>
      <c r="D19" s="191"/>
      <c r="E19" s="192"/>
      <c r="F19" s="138"/>
      <c r="G19" s="127"/>
    </row>
    <row r="20" spans="1:10" s="85" customFormat="1" ht="29.25" customHeight="1" x14ac:dyDescent="0.25">
      <c r="A20" s="183" t="s">
        <v>227</v>
      </c>
      <c r="B20" s="184" t="s">
        <v>1</v>
      </c>
      <c r="C20" s="193" t="s">
        <v>89</v>
      </c>
      <c r="D20" s="187">
        <f>ROUND(SUM('Staff Worksheet'!C47:C62),0)</f>
        <v>0</v>
      </c>
      <c r="E20" s="188">
        <f>SUM('Staff Worksheet'!D47:D57)</f>
        <v>0</v>
      </c>
      <c r="F20" s="138"/>
      <c r="G20" s="127"/>
    </row>
    <row r="21" spans="1:10" s="85" customFormat="1" ht="14.25" customHeight="1" x14ac:dyDescent="0.25">
      <c r="A21" s="194"/>
      <c r="B21" s="195"/>
      <c r="C21" s="196"/>
      <c r="D21" s="191"/>
      <c r="E21" s="197"/>
      <c r="F21" s="138"/>
      <c r="G21" s="127"/>
    </row>
    <row r="22" spans="1:10" s="85" customFormat="1" ht="14.25" customHeight="1" x14ac:dyDescent="0.25">
      <c r="A22" s="189" t="s">
        <v>38</v>
      </c>
      <c r="B22" s="198"/>
      <c r="C22" s="199"/>
      <c r="D22" s="200"/>
      <c r="E22" s="201"/>
      <c r="F22" s="138"/>
      <c r="G22" s="127"/>
    </row>
    <row r="23" spans="1:10" s="91" customFormat="1" ht="14.25" customHeight="1" x14ac:dyDescent="0.25">
      <c r="A23" s="183" t="s">
        <v>227</v>
      </c>
      <c r="B23" s="184" t="s">
        <v>2</v>
      </c>
      <c r="C23" s="185" t="s">
        <v>357</v>
      </c>
      <c r="D23" s="202">
        <v>0</v>
      </c>
      <c r="E23" s="203"/>
      <c r="F23" s="143"/>
      <c r="G23" s="128"/>
    </row>
    <row r="24" spans="1:10" s="91" customFormat="1" ht="14.25" customHeight="1" x14ac:dyDescent="0.25">
      <c r="A24" s="183" t="s">
        <v>227</v>
      </c>
      <c r="B24" s="184" t="s">
        <v>356</v>
      </c>
      <c r="C24" s="185" t="s">
        <v>358</v>
      </c>
      <c r="D24" s="202">
        <v>0</v>
      </c>
      <c r="E24" s="203"/>
      <c r="F24" s="143"/>
      <c r="G24" s="128"/>
    </row>
    <row r="25" spans="1:10" s="91" customFormat="1" ht="15.75" customHeight="1" x14ac:dyDescent="0.25">
      <c r="A25" s="183" t="s">
        <v>227</v>
      </c>
      <c r="B25" s="184" t="s">
        <v>7</v>
      </c>
      <c r="C25" s="185" t="s">
        <v>52</v>
      </c>
      <c r="D25" s="202"/>
      <c r="E25" s="203"/>
      <c r="F25" s="143"/>
      <c r="G25" s="128"/>
    </row>
    <row r="26" spans="1:10" s="85" customFormat="1" ht="15.75" customHeight="1" x14ac:dyDescent="0.25">
      <c r="A26" s="194"/>
      <c r="B26" s="195"/>
      <c r="C26" s="204"/>
      <c r="D26" s="205"/>
      <c r="E26" s="206"/>
      <c r="F26" s="138"/>
      <c r="G26" s="127"/>
    </row>
    <row r="27" spans="1:10" s="85" customFormat="1" ht="14.25" customHeight="1" x14ac:dyDescent="0.25">
      <c r="A27" s="189" t="s">
        <v>186</v>
      </c>
      <c r="B27" s="198"/>
      <c r="C27" s="199"/>
      <c r="D27" s="200"/>
      <c r="E27" s="201"/>
      <c r="F27" s="138"/>
      <c r="G27" s="127"/>
    </row>
    <row r="28" spans="1:10" s="91" customFormat="1" ht="14.25" customHeight="1" x14ac:dyDescent="0.25">
      <c r="A28" s="183" t="s">
        <v>227</v>
      </c>
      <c r="B28" s="184" t="s">
        <v>3</v>
      </c>
      <c r="C28" s="185" t="s">
        <v>263</v>
      </c>
      <c r="D28" s="202">
        <f>ROUND(1450*(E12+E13),0)</f>
        <v>0</v>
      </c>
      <c r="E28" s="203"/>
      <c r="F28" s="143"/>
      <c r="G28" s="129"/>
      <c r="H28" s="92"/>
      <c r="I28" s="92"/>
      <c r="J28" s="92"/>
    </row>
    <row r="29" spans="1:10" s="91" customFormat="1" ht="14.25" customHeight="1" x14ac:dyDescent="0.25">
      <c r="A29" s="183" t="s">
        <v>227</v>
      </c>
      <c r="B29" s="184" t="s">
        <v>3</v>
      </c>
      <c r="C29" s="185" t="s">
        <v>264</v>
      </c>
      <c r="D29" s="202"/>
      <c r="E29" s="203"/>
      <c r="F29" s="143"/>
      <c r="G29" s="129"/>
      <c r="H29" s="92"/>
      <c r="I29" s="92"/>
      <c r="J29" s="93"/>
    </row>
    <row r="30" spans="1:10" s="91" customFormat="1" ht="14.25" customHeight="1" x14ac:dyDescent="0.25">
      <c r="A30" s="183" t="s">
        <v>227</v>
      </c>
      <c r="B30" s="184" t="s">
        <v>8</v>
      </c>
      <c r="C30" s="185" t="s">
        <v>53</v>
      </c>
      <c r="D30" s="202">
        <f>ROUND(500*(E14+E16+E17),0)</f>
        <v>0</v>
      </c>
      <c r="E30" s="203"/>
      <c r="F30" s="143"/>
      <c r="G30" s="129"/>
      <c r="H30" s="92"/>
      <c r="I30" s="92"/>
      <c r="J30" s="92"/>
    </row>
    <row r="31" spans="1:10" s="91" customFormat="1" ht="14.25" customHeight="1" x14ac:dyDescent="0.25">
      <c r="A31" s="183" t="s">
        <v>227</v>
      </c>
      <c r="B31" s="184" t="s">
        <v>95</v>
      </c>
      <c r="C31" s="193" t="s">
        <v>96</v>
      </c>
      <c r="D31" s="202"/>
      <c r="E31" s="203"/>
      <c r="F31" s="143"/>
      <c r="G31" s="130"/>
      <c r="H31" s="92"/>
      <c r="I31" s="92"/>
      <c r="J31" s="92"/>
    </row>
    <row r="32" spans="1:10" s="91" customFormat="1" ht="14.25" customHeight="1" x14ac:dyDescent="0.25">
      <c r="A32" s="183" t="s">
        <v>227</v>
      </c>
      <c r="B32" s="184" t="s">
        <v>178</v>
      </c>
      <c r="C32" s="193" t="s">
        <v>265</v>
      </c>
      <c r="D32" s="202">
        <f>ROUND(2000*(E12+E13),0)</f>
        <v>0</v>
      </c>
      <c r="E32" s="203"/>
      <c r="F32" s="143"/>
      <c r="G32" s="130"/>
      <c r="H32" s="92"/>
      <c r="I32" s="92"/>
      <c r="J32" s="92"/>
    </row>
    <row r="33" spans="1:10" s="91" customFormat="1" ht="14.25" customHeight="1" x14ac:dyDescent="0.25">
      <c r="A33" s="183" t="s">
        <v>227</v>
      </c>
      <c r="B33" s="184" t="s">
        <v>180</v>
      </c>
      <c r="C33" s="193" t="s">
        <v>181</v>
      </c>
      <c r="D33" s="202"/>
      <c r="E33" s="203"/>
      <c r="F33" s="143"/>
      <c r="G33" s="131"/>
      <c r="H33" s="92"/>
      <c r="I33" s="92"/>
      <c r="J33" s="92"/>
    </row>
    <row r="34" spans="1:10" s="89" customFormat="1" ht="14.25" customHeight="1" x14ac:dyDescent="0.25">
      <c r="A34" s="207"/>
      <c r="B34" s="208"/>
      <c r="C34" s="209"/>
      <c r="D34" s="210"/>
      <c r="E34" s="211"/>
      <c r="F34" s="144"/>
      <c r="G34" s="132"/>
    </row>
    <row r="35" spans="1:10" s="85" customFormat="1" ht="14.25" customHeight="1" x14ac:dyDescent="0.25">
      <c r="A35" s="212" t="s">
        <v>79</v>
      </c>
      <c r="B35" s="213"/>
      <c r="C35" s="199"/>
      <c r="D35" s="200"/>
      <c r="E35" s="201"/>
      <c r="F35" s="138"/>
      <c r="G35" s="127"/>
    </row>
    <row r="36" spans="1:10" s="85" customFormat="1" ht="14.25" customHeight="1" x14ac:dyDescent="0.25">
      <c r="A36" s="183" t="s">
        <v>227</v>
      </c>
      <c r="B36" s="184" t="s">
        <v>9</v>
      </c>
      <c r="C36" s="214" t="s">
        <v>74</v>
      </c>
      <c r="D36" s="215">
        <f>ROUND(SUM(D12:D17)/1000*0.14*12,0)</f>
        <v>0</v>
      </c>
      <c r="E36" s="214"/>
      <c r="F36" s="138"/>
      <c r="G36" s="127"/>
    </row>
    <row r="37" spans="1:10" s="85" customFormat="1" ht="14.25" customHeight="1" x14ac:dyDescent="0.25">
      <c r="A37" s="183" t="s">
        <v>227</v>
      </c>
      <c r="B37" s="184" t="s">
        <v>10</v>
      </c>
      <c r="C37" s="214" t="s">
        <v>75</v>
      </c>
      <c r="D37" s="215">
        <f>ROUND(SUM(E12:E17)*58,0)</f>
        <v>0</v>
      </c>
      <c r="E37" s="214"/>
      <c r="F37" s="138"/>
      <c r="G37" s="127"/>
    </row>
    <row r="38" spans="1:10" s="85" customFormat="1" ht="14.25" customHeight="1" x14ac:dyDescent="0.25">
      <c r="A38" s="183" t="s">
        <v>227</v>
      </c>
      <c r="B38" s="184" t="s">
        <v>11</v>
      </c>
      <c r="C38" s="214" t="s">
        <v>54</v>
      </c>
      <c r="D38" s="215">
        <f>ROUND(SUM(D12:D17)/1000*4.98,0)</f>
        <v>0</v>
      </c>
      <c r="E38" s="214"/>
      <c r="F38" s="145"/>
      <c r="G38" s="127"/>
    </row>
    <row r="39" spans="1:10" s="85" customFormat="1" ht="14.25" customHeight="1" x14ac:dyDescent="0.25">
      <c r="A39" s="183" t="s">
        <v>227</v>
      </c>
      <c r="B39" s="184" t="s">
        <v>12</v>
      </c>
      <c r="C39" s="214" t="s">
        <v>57</v>
      </c>
      <c r="D39" s="215">
        <f>ROUND(((SUM(D14:D14)+SUM(D16:D16)+D30+D17+D25+D31+D33)*0.95)*0.067,0)</f>
        <v>0</v>
      </c>
      <c r="E39" s="214"/>
      <c r="F39" s="138"/>
      <c r="G39" s="127"/>
    </row>
    <row r="40" spans="1:10" s="85" customFormat="1" ht="14.25" customHeight="1" x14ac:dyDescent="0.25">
      <c r="A40" s="183" t="s">
        <v>227</v>
      </c>
      <c r="B40" s="184" t="s">
        <v>13</v>
      </c>
      <c r="C40" s="214" t="s">
        <v>58</v>
      </c>
      <c r="D40" s="215">
        <f>ROUND(SUM(D12:D33)*0.0155,0)</f>
        <v>0</v>
      </c>
      <c r="E40" s="214"/>
      <c r="F40" s="138"/>
      <c r="G40" s="127"/>
    </row>
    <row r="41" spans="1:10" s="85" customFormat="1" ht="14.25" customHeight="1" x14ac:dyDescent="0.25">
      <c r="A41" s="183" t="s">
        <v>227</v>
      </c>
      <c r="B41" s="184" t="s">
        <v>14</v>
      </c>
      <c r="C41" s="214" t="s">
        <v>55</v>
      </c>
      <c r="D41" s="215">
        <f>ROUND((SUM(D12:D13)+SUM(D15:D15)+D23+D24+D28+D20+D32+D29)*0.225,0)</f>
        <v>0</v>
      </c>
      <c r="E41" s="214"/>
      <c r="F41" s="138"/>
      <c r="G41" s="127"/>
    </row>
    <row r="42" spans="1:10" s="85" customFormat="1" ht="14.25" customHeight="1" x14ac:dyDescent="0.25">
      <c r="A42" s="183" t="s">
        <v>227</v>
      </c>
      <c r="B42" s="184" t="s">
        <v>15</v>
      </c>
      <c r="C42" s="214" t="s">
        <v>56</v>
      </c>
      <c r="D42" s="215">
        <f>ROUND((SUM(D14:D14)+SUM(D16:D16)+D25+D17+D31+D33)*0.18,0)</f>
        <v>0</v>
      </c>
      <c r="E42" s="214"/>
      <c r="F42" s="138"/>
      <c r="G42" s="127"/>
    </row>
    <row r="43" spans="1:10" s="85" customFormat="1" ht="14.25" customHeight="1" x14ac:dyDescent="0.25">
      <c r="A43" s="183" t="s">
        <v>227</v>
      </c>
      <c r="B43" s="184" t="s">
        <v>16</v>
      </c>
      <c r="C43" s="214" t="s">
        <v>59</v>
      </c>
      <c r="D43" s="215">
        <f>ROUND((SUM(E12:E17)*60)+((SUM(D20:D20))*0.02),0)</f>
        <v>0</v>
      </c>
      <c r="E43" s="214"/>
      <c r="F43" s="138"/>
      <c r="G43" s="127"/>
    </row>
    <row r="44" spans="1:10" s="85" customFormat="1" ht="14.25" customHeight="1" x14ac:dyDescent="0.25">
      <c r="A44" s="183" t="s">
        <v>227</v>
      </c>
      <c r="B44" s="184" t="s">
        <v>17</v>
      </c>
      <c r="C44" s="216" t="s">
        <v>60</v>
      </c>
      <c r="D44" s="215">
        <f>ROUND((SUM(D12:D22, D28:D33)/100)*0.5,0)</f>
        <v>0</v>
      </c>
      <c r="E44" s="214"/>
      <c r="F44" s="138"/>
      <c r="G44" s="127"/>
    </row>
    <row r="45" spans="1:10" s="85" customFormat="1" ht="14.25" customHeight="1" x14ac:dyDescent="0.25">
      <c r="A45" s="183" t="s">
        <v>227</v>
      </c>
      <c r="B45" s="184" t="s">
        <v>18</v>
      </c>
      <c r="C45" s="214" t="s">
        <v>62</v>
      </c>
      <c r="D45" s="215">
        <f>ROUND(8000*SUM(E11:E16),0)</f>
        <v>0</v>
      </c>
      <c r="E45" s="214"/>
      <c r="F45" s="138"/>
      <c r="G45" s="127"/>
    </row>
    <row r="46" spans="1:10" s="85" customFormat="1" ht="14.25" customHeight="1" x14ac:dyDescent="0.25">
      <c r="A46" s="183" t="s">
        <v>227</v>
      </c>
      <c r="B46" s="184" t="s">
        <v>19</v>
      </c>
      <c r="C46" s="214" t="s">
        <v>61</v>
      </c>
      <c r="D46" s="215">
        <f>ROUND(32*SUM(E12:E17),0)</f>
        <v>0</v>
      </c>
      <c r="E46" s="214"/>
      <c r="F46" s="138"/>
      <c r="G46" s="127"/>
    </row>
    <row r="47" spans="1:10" s="85" customFormat="1" ht="14.25" customHeight="1" x14ac:dyDescent="0.25">
      <c r="A47" s="183" t="s">
        <v>227</v>
      </c>
      <c r="B47" s="184" t="s">
        <v>20</v>
      </c>
      <c r="C47" s="214" t="s">
        <v>63</v>
      </c>
      <c r="D47" s="215">
        <f>ROUND(90*SUM(E12:E17),0)</f>
        <v>0</v>
      </c>
      <c r="E47" s="214"/>
      <c r="F47" s="138"/>
      <c r="G47" s="127"/>
    </row>
    <row r="48" spans="1:10" s="85" customFormat="1" ht="14.25" customHeight="1" x14ac:dyDescent="0.25">
      <c r="A48" s="183" t="s">
        <v>227</v>
      </c>
      <c r="B48" s="184" t="s">
        <v>21</v>
      </c>
      <c r="C48" s="214" t="s">
        <v>64</v>
      </c>
      <c r="D48" s="215">
        <v>0</v>
      </c>
      <c r="E48" s="214"/>
      <c r="F48" s="138"/>
      <c r="G48" s="127"/>
    </row>
    <row r="49" spans="1:7" s="85" customFormat="1" ht="14.25" customHeight="1" x14ac:dyDescent="0.25">
      <c r="A49" s="183" t="s">
        <v>227</v>
      </c>
      <c r="B49" s="184"/>
      <c r="C49" s="185" t="s">
        <v>92</v>
      </c>
      <c r="D49" s="215"/>
      <c r="E49" s="214"/>
      <c r="F49" s="138"/>
      <c r="G49" s="127"/>
    </row>
    <row r="50" spans="1:7" ht="14.25" customHeight="1" x14ac:dyDescent="0.25">
      <c r="A50" s="217"/>
      <c r="B50" s="218"/>
      <c r="C50" s="219"/>
      <c r="D50" s="220"/>
      <c r="E50" s="221"/>
      <c r="F50" s="138"/>
      <c r="G50" s="134"/>
    </row>
    <row r="51" spans="1:7" ht="14.25" customHeight="1" x14ac:dyDescent="0.25">
      <c r="A51" s="222" t="s">
        <v>80</v>
      </c>
      <c r="B51" s="223"/>
      <c r="C51" s="190"/>
      <c r="D51" s="224"/>
      <c r="E51" s="192"/>
      <c r="F51" s="138"/>
      <c r="G51" s="134"/>
    </row>
    <row r="52" spans="1:7" ht="14.25" customHeight="1" x14ac:dyDescent="0.25">
      <c r="A52" s="184" t="s">
        <v>227</v>
      </c>
      <c r="B52" s="184" t="s">
        <v>195</v>
      </c>
      <c r="C52" s="214" t="s">
        <v>65</v>
      </c>
      <c r="D52" s="225">
        <v>0</v>
      </c>
      <c r="E52" s="214"/>
      <c r="F52" s="138"/>
      <c r="G52" s="134"/>
    </row>
    <row r="53" spans="1:7" ht="14.25" customHeight="1" x14ac:dyDescent="0.25">
      <c r="A53" s="184" t="s">
        <v>227</v>
      </c>
      <c r="B53" s="184" t="s">
        <v>200</v>
      </c>
      <c r="C53" s="214" t="s">
        <v>201</v>
      </c>
      <c r="D53" s="225"/>
      <c r="E53" s="214"/>
      <c r="F53" s="138"/>
      <c r="G53" s="134"/>
    </row>
    <row r="54" spans="1:7" ht="14.25" customHeight="1" x14ac:dyDescent="0.25">
      <c r="A54" s="184" t="s">
        <v>227</v>
      </c>
      <c r="B54" s="184" t="s">
        <v>199</v>
      </c>
      <c r="C54" s="214" t="s">
        <v>77</v>
      </c>
      <c r="D54" s="225"/>
      <c r="E54" s="214"/>
      <c r="F54" s="138"/>
      <c r="G54" s="134"/>
    </row>
    <row r="55" spans="1:7" ht="14.25" customHeight="1" x14ac:dyDescent="0.25">
      <c r="A55" s="184" t="s">
        <v>227</v>
      </c>
      <c r="B55" s="184" t="s">
        <v>214</v>
      </c>
      <c r="C55" s="214" t="s">
        <v>215</v>
      </c>
      <c r="D55" s="225"/>
      <c r="E55" s="214"/>
      <c r="F55" s="138"/>
      <c r="G55" s="134"/>
    </row>
    <row r="56" spans="1:7" ht="14.25" customHeight="1" x14ac:dyDescent="0.25">
      <c r="A56" s="184" t="s">
        <v>227</v>
      </c>
      <c r="B56" s="184" t="s">
        <v>183</v>
      </c>
      <c r="C56" s="216" t="s">
        <v>182</v>
      </c>
      <c r="D56" s="225"/>
      <c r="E56" s="214"/>
      <c r="F56" s="138"/>
      <c r="G56" s="134"/>
    </row>
    <row r="57" spans="1:7" ht="14.25" customHeight="1" x14ac:dyDescent="0.25">
      <c r="A57" s="184" t="s">
        <v>227</v>
      </c>
      <c r="B57" s="184" t="s">
        <v>207</v>
      </c>
      <c r="C57" s="216" t="s">
        <v>208</v>
      </c>
      <c r="D57" s="225"/>
      <c r="E57" s="214"/>
      <c r="F57" s="138"/>
      <c r="G57" s="134"/>
    </row>
    <row r="58" spans="1:7" ht="14.25" customHeight="1" x14ac:dyDescent="0.25">
      <c r="A58" s="184" t="s">
        <v>227</v>
      </c>
      <c r="B58" s="184" t="s">
        <v>22</v>
      </c>
      <c r="C58" s="214" t="s">
        <v>66</v>
      </c>
      <c r="D58" s="225"/>
      <c r="E58" s="214"/>
      <c r="F58" s="138"/>
      <c r="G58" s="135" t="s">
        <v>187</v>
      </c>
    </row>
    <row r="59" spans="1:7" ht="14.25" customHeight="1" x14ac:dyDescent="0.25">
      <c r="A59" s="184" t="s">
        <v>227</v>
      </c>
      <c r="B59" s="184" t="s">
        <v>209</v>
      </c>
      <c r="C59" s="214" t="s">
        <v>71</v>
      </c>
      <c r="D59" s="225"/>
      <c r="E59" s="214"/>
      <c r="F59" s="138"/>
      <c r="G59" s="135" t="s">
        <v>187</v>
      </c>
    </row>
    <row r="60" spans="1:7" ht="14.25" customHeight="1" x14ac:dyDescent="0.25">
      <c r="A60" s="184" t="s">
        <v>227</v>
      </c>
      <c r="B60" s="184" t="s">
        <v>196</v>
      </c>
      <c r="C60" s="214" t="s">
        <v>197</v>
      </c>
      <c r="D60" s="225"/>
      <c r="E60" s="214"/>
      <c r="F60" s="138"/>
      <c r="G60" s="135" t="s">
        <v>187</v>
      </c>
    </row>
    <row r="61" spans="1:7" ht="14.25" customHeight="1" x14ac:dyDescent="0.25">
      <c r="A61" s="184" t="s">
        <v>227</v>
      </c>
      <c r="B61" s="184" t="s">
        <v>97</v>
      </c>
      <c r="C61" s="214" t="s">
        <v>98</v>
      </c>
      <c r="D61" s="225"/>
      <c r="E61" s="214"/>
      <c r="F61" s="138"/>
      <c r="G61" s="134"/>
    </row>
    <row r="62" spans="1:7" ht="14.25" customHeight="1" x14ac:dyDescent="0.25">
      <c r="A62" s="184" t="s">
        <v>227</v>
      </c>
      <c r="B62" s="184" t="s">
        <v>316</v>
      </c>
      <c r="C62" s="214" t="s">
        <v>317</v>
      </c>
      <c r="D62" s="225"/>
      <c r="E62" s="214"/>
      <c r="F62" s="138"/>
      <c r="G62" s="134"/>
    </row>
    <row r="63" spans="1:7" ht="14.25" customHeight="1" x14ac:dyDescent="0.25">
      <c r="A63" s="292" t="s">
        <v>227</v>
      </c>
      <c r="B63" s="292" t="s">
        <v>23</v>
      </c>
      <c r="C63" s="291" t="s">
        <v>318</v>
      </c>
      <c r="D63" s="293" t="s">
        <v>319</v>
      </c>
      <c r="E63" s="214"/>
      <c r="F63" s="138"/>
      <c r="G63" s="134"/>
    </row>
    <row r="64" spans="1:7" ht="14.25" customHeight="1" x14ac:dyDescent="0.25">
      <c r="A64" s="184" t="s">
        <v>227</v>
      </c>
      <c r="B64" s="184" t="s">
        <v>24</v>
      </c>
      <c r="C64" s="216" t="s">
        <v>67</v>
      </c>
      <c r="D64" s="225"/>
      <c r="E64" s="214"/>
      <c r="F64" s="138"/>
      <c r="G64" s="134"/>
    </row>
    <row r="65" spans="1:7" ht="14.25" customHeight="1" x14ac:dyDescent="0.25">
      <c r="A65" s="184" t="s">
        <v>227</v>
      </c>
      <c r="B65" s="184" t="s">
        <v>25</v>
      </c>
      <c r="C65" s="214" t="s">
        <v>68</v>
      </c>
      <c r="D65" s="225"/>
      <c r="E65" s="214"/>
      <c r="F65" s="138"/>
      <c r="G65" s="134"/>
    </row>
    <row r="66" spans="1:7" ht="14.25" customHeight="1" x14ac:dyDescent="0.25">
      <c r="A66" s="184" t="s">
        <v>227</v>
      </c>
      <c r="B66" s="184" t="s">
        <v>185</v>
      </c>
      <c r="C66" s="214" t="s">
        <v>189</v>
      </c>
      <c r="D66" s="225"/>
      <c r="E66" s="214"/>
      <c r="F66" s="138"/>
      <c r="G66" s="134"/>
    </row>
    <row r="67" spans="1:7" ht="14.25" customHeight="1" x14ac:dyDescent="0.25">
      <c r="A67" s="184" t="s">
        <v>227</v>
      </c>
      <c r="B67" s="184" t="s">
        <v>210</v>
      </c>
      <c r="C67" s="214" t="s">
        <v>211</v>
      </c>
      <c r="D67" s="225"/>
      <c r="E67" s="214"/>
      <c r="F67" s="138"/>
      <c r="G67" s="134"/>
    </row>
    <row r="68" spans="1:7" ht="14.25" customHeight="1" x14ac:dyDescent="0.25">
      <c r="A68" s="184" t="s">
        <v>227</v>
      </c>
      <c r="B68" s="184" t="s">
        <v>175</v>
      </c>
      <c r="C68" s="214" t="s">
        <v>176</v>
      </c>
      <c r="D68" s="225"/>
      <c r="E68" s="214"/>
      <c r="F68" s="138"/>
      <c r="G68" s="134"/>
    </row>
    <row r="69" spans="1:7" ht="14.25" customHeight="1" x14ac:dyDescent="0.25">
      <c r="A69" s="184" t="s">
        <v>227</v>
      </c>
      <c r="B69" s="184" t="s">
        <v>93</v>
      </c>
      <c r="C69" s="214" t="s">
        <v>94</v>
      </c>
      <c r="D69" s="225"/>
      <c r="E69" s="214"/>
      <c r="F69" s="138"/>
      <c r="G69" s="134"/>
    </row>
    <row r="70" spans="1:7" ht="14.25" customHeight="1" x14ac:dyDescent="0.25">
      <c r="A70" s="184" t="s">
        <v>227</v>
      </c>
      <c r="B70" s="184" t="s">
        <v>212</v>
      </c>
      <c r="C70" s="214" t="s">
        <v>213</v>
      </c>
      <c r="D70" s="225"/>
      <c r="E70" s="214"/>
      <c r="F70" s="138"/>
      <c r="G70" s="134"/>
    </row>
    <row r="71" spans="1:7" ht="14.25" customHeight="1" x14ac:dyDescent="0.25">
      <c r="A71" s="184" t="s">
        <v>227</v>
      </c>
      <c r="B71" s="184" t="s">
        <v>26</v>
      </c>
      <c r="C71" s="214" t="s">
        <v>69</v>
      </c>
      <c r="D71" s="225"/>
      <c r="E71" s="214"/>
      <c r="F71" s="138"/>
      <c r="G71" s="134"/>
    </row>
    <row r="72" spans="1:7" ht="14.25" customHeight="1" x14ac:dyDescent="0.25">
      <c r="A72" s="292" t="s">
        <v>227</v>
      </c>
      <c r="B72" s="292" t="s">
        <v>27</v>
      </c>
      <c r="C72" s="333" t="s">
        <v>321</v>
      </c>
      <c r="D72" s="294" t="s">
        <v>319</v>
      </c>
      <c r="E72" s="214"/>
      <c r="F72" s="138"/>
      <c r="G72" s="134"/>
    </row>
    <row r="73" spans="1:7" ht="14.25" customHeight="1" x14ac:dyDescent="0.25">
      <c r="A73" s="184" t="s">
        <v>227</v>
      </c>
      <c r="B73" s="184" t="s">
        <v>28</v>
      </c>
      <c r="C73" s="214" t="s">
        <v>203</v>
      </c>
      <c r="D73" s="225"/>
      <c r="E73" s="214"/>
      <c r="F73" s="138"/>
      <c r="G73" s="134"/>
    </row>
    <row r="74" spans="1:7" ht="14.25" customHeight="1" x14ac:dyDescent="0.25">
      <c r="A74" s="184" t="s">
        <v>227</v>
      </c>
      <c r="B74" s="184" t="s">
        <v>29</v>
      </c>
      <c r="C74" s="214" t="s">
        <v>204</v>
      </c>
      <c r="D74" s="225"/>
      <c r="E74" s="214"/>
      <c r="F74" s="138"/>
      <c r="G74" s="134"/>
    </row>
    <row r="75" spans="1:7" ht="14.25" customHeight="1" x14ac:dyDescent="0.25">
      <c r="A75" s="184" t="s">
        <v>227</v>
      </c>
      <c r="B75" s="184" t="s">
        <v>30</v>
      </c>
      <c r="C75" s="214" t="s">
        <v>202</v>
      </c>
      <c r="D75" s="225"/>
      <c r="E75" s="214"/>
      <c r="F75" s="138"/>
      <c r="G75" s="134"/>
    </row>
    <row r="76" spans="1:7" ht="14.25" customHeight="1" x14ac:dyDescent="0.25">
      <c r="A76" s="184" t="s">
        <v>227</v>
      </c>
      <c r="B76" s="184" t="s">
        <v>31</v>
      </c>
      <c r="C76" s="214" t="s">
        <v>70</v>
      </c>
      <c r="D76" s="225"/>
      <c r="E76" s="214"/>
      <c r="F76" s="138"/>
      <c r="G76" s="134"/>
    </row>
    <row r="77" spans="1:7" ht="14.25" customHeight="1" x14ac:dyDescent="0.25">
      <c r="A77" s="226" t="s">
        <v>81</v>
      </c>
      <c r="B77" s="227"/>
      <c r="C77" s="219"/>
      <c r="D77" s="220"/>
      <c r="E77" s="228"/>
      <c r="F77" s="138"/>
      <c r="G77" s="134"/>
    </row>
    <row r="78" spans="1:7" ht="14.25" customHeight="1" x14ac:dyDescent="0.25">
      <c r="A78" s="184" t="s">
        <v>229</v>
      </c>
      <c r="B78" s="184" t="s">
        <v>2</v>
      </c>
      <c r="C78" s="214" t="s">
        <v>51</v>
      </c>
      <c r="D78" s="225"/>
      <c r="E78" s="214"/>
      <c r="F78" s="138"/>
      <c r="G78" s="134"/>
    </row>
    <row r="79" spans="1:7" ht="14.25" customHeight="1" x14ac:dyDescent="0.25">
      <c r="A79" s="184" t="s">
        <v>229</v>
      </c>
      <c r="B79" s="184" t="s">
        <v>7</v>
      </c>
      <c r="C79" s="214" t="s">
        <v>52</v>
      </c>
      <c r="D79" s="225"/>
      <c r="E79" s="214"/>
      <c r="F79" s="138"/>
      <c r="G79" s="134"/>
    </row>
    <row r="80" spans="1:7" ht="14.25" customHeight="1" x14ac:dyDescent="0.25">
      <c r="A80" s="184" t="s">
        <v>229</v>
      </c>
      <c r="B80" s="184" t="s">
        <v>12</v>
      </c>
      <c r="C80" s="214" t="s">
        <v>57</v>
      </c>
      <c r="D80" s="215">
        <f>SUM((D78+D79)*(0.062))</f>
        <v>0</v>
      </c>
      <c r="E80" s="214"/>
      <c r="F80" s="138"/>
      <c r="G80" s="134"/>
    </row>
    <row r="81" spans="1:10" ht="14.25" customHeight="1" x14ac:dyDescent="0.25">
      <c r="A81" s="184" t="s">
        <v>229</v>
      </c>
      <c r="B81" s="184" t="s">
        <v>13</v>
      </c>
      <c r="C81" s="214" t="s">
        <v>58</v>
      </c>
      <c r="D81" s="215">
        <f>SUM((D78+D79)*(1.45%))</f>
        <v>0</v>
      </c>
      <c r="E81" s="214"/>
      <c r="F81" s="138"/>
      <c r="G81" s="134"/>
    </row>
    <row r="82" spans="1:10" ht="14.25" customHeight="1" x14ac:dyDescent="0.25">
      <c r="A82" s="184" t="s">
        <v>229</v>
      </c>
      <c r="B82" s="184" t="s">
        <v>14</v>
      </c>
      <c r="C82" s="214" t="s">
        <v>55</v>
      </c>
      <c r="D82" s="215">
        <f>SUM(D78*15.355%)</f>
        <v>0</v>
      </c>
      <c r="E82" s="214"/>
      <c r="F82" s="138"/>
      <c r="G82" s="134"/>
    </row>
    <row r="83" spans="1:10" ht="14.25" customHeight="1" x14ac:dyDescent="0.25">
      <c r="A83" s="184" t="s">
        <v>229</v>
      </c>
      <c r="B83" s="184" t="s">
        <v>15</v>
      </c>
      <c r="C83" s="214" t="s">
        <v>56</v>
      </c>
      <c r="D83" s="215">
        <f>SUM(D79*0.1767%)</f>
        <v>0</v>
      </c>
      <c r="E83" s="214"/>
      <c r="F83" s="138"/>
      <c r="G83" s="134"/>
    </row>
    <row r="84" spans="1:10" ht="14.25" customHeight="1" x14ac:dyDescent="0.25">
      <c r="A84" s="184" t="s">
        <v>229</v>
      </c>
      <c r="B84" s="184" t="s">
        <v>195</v>
      </c>
      <c r="C84" s="214" t="s">
        <v>65</v>
      </c>
      <c r="D84" s="225"/>
      <c r="E84" s="214"/>
      <c r="F84" s="138"/>
      <c r="G84" s="134"/>
    </row>
    <row r="85" spans="1:10" ht="14.25" customHeight="1" x14ac:dyDescent="0.25">
      <c r="A85" s="184" t="s">
        <v>229</v>
      </c>
      <c r="B85" s="184" t="s">
        <v>200</v>
      </c>
      <c r="C85" s="214" t="s">
        <v>201</v>
      </c>
      <c r="D85" s="225"/>
      <c r="E85" s="214"/>
      <c r="F85" s="138"/>
      <c r="G85" s="134"/>
    </row>
    <row r="86" spans="1:10" ht="14.25" customHeight="1" x14ac:dyDescent="0.25">
      <c r="A86" s="184" t="s">
        <v>229</v>
      </c>
      <c r="B86" s="184" t="s">
        <v>199</v>
      </c>
      <c r="C86" s="214" t="s">
        <v>77</v>
      </c>
      <c r="D86" s="225"/>
      <c r="E86" s="214"/>
      <c r="F86" s="138"/>
      <c r="G86" s="134"/>
    </row>
    <row r="87" spans="1:10" ht="14.25" customHeight="1" x14ac:dyDescent="0.25">
      <c r="A87" s="184" t="s">
        <v>229</v>
      </c>
      <c r="B87" s="184" t="s">
        <v>183</v>
      </c>
      <c r="C87" s="216" t="s">
        <v>182</v>
      </c>
      <c r="D87" s="225"/>
      <c r="E87" s="214"/>
      <c r="F87" s="138"/>
      <c r="G87" s="134"/>
    </row>
    <row r="88" spans="1:10" ht="14.25" customHeight="1" x14ac:dyDescent="0.25">
      <c r="A88" s="184" t="s">
        <v>229</v>
      </c>
      <c r="B88" s="184" t="s">
        <v>207</v>
      </c>
      <c r="C88" s="216" t="s">
        <v>208</v>
      </c>
      <c r="D88" s="225"/>
      <c r="E88" s="214"/>
      <c r="F88" s="138"/>
      <c r="G88" s="134"/>
    </row>
    <row r="89" spans="1:10" ht="14.25" customHeight="1" x14ac:dyDescent="0.25">
      <c r="A89" s="184" t="s">
        <v>229</v>
      </c>
      <c r="B89" s="184" t="s">
        <v>22</v>
      </c>
      <c r="C89" s="214" t="s">
        <v>66</v>
      </c>
      <c r="D89" s="225"/>
      <c r="E89" s="214"/>
      <c r="F89" s="138"/>
      <c r="G89" s="134"/>
    </row>
    <row r="90" spans="1:10" ht="14.25" customHeight="1" x14ac:dyDescent="0.25">
      <c r="A90" s="184" t="s">
        <v>229</v>
      </c>
      <c r="B90" s="184" t="s">
        <v>32</v>
      </c>
      <c r="C90" s="214" t="s">
        <v>71</v>
      </c>
      <c r="D90" s="225"/>
      <c r="E90" s="214"/>
      <c r="F90" s="133"/>
      <c r="G90" s="133"/>
      <c r="H90" s="133"/>
      <c r="I90" s="133"/>
      <c r="J90" s="133"/>
    </row>
    <row r="91" spans="1:10" ht="14.25" customHeight="1" x14ac:dyDescent="0.25">
      <c r="A91" s="184" t="s">
        <v>229</v>
      </c>
      <c r="B91" s="184" t="s">
        <v>196</v>
      </c>
      <c r="C91" s="214" t="s">
        <v>197</v>
      </c>
      <c r="D91" s="225"/>
      <c r="E91" s="214"/>
      <c r="F91" s="138"/>
      <c r="G91" s="134"/>
    </row>
    <row r="92" spans="1:10" ht="14.25" customHeight="1" x14ac:dyDescent="0.25">
      <c r="A92" s="184" t="s">
        <v>229</v>
      </c>
      <c r="B92" s="184" t="s">
        <v>97</v>
      </c>
      <c r="C92" s="214" t="s">
        <v>98</v>
      </c>
      <c r="D92" s="225"/>
      <c r="E92" s="214"/>
      <c r="F92" s="138"/>
      <c r="G92" s="134"/>
    </row>
    <row r="93" spans="1:10" ht="14.25" customHeight="1" x14ac:dyDescent="0.25">
      <c r="A93" s="184" t="s">
        <v>229</v>
      </c>
      <c r="B93" s="184" t="s">
        <v>316</v>
      </c>
      <c r="C93" s="214" t="s">
        <v>317</v>
      </c>
      <c r="D93" s="225"/>
      <c r="E93" s="214"/>
      <c r="F93" s="138"/>
      <c r="G93" s="134"/>
    </row>
    <row r="94" spans="1:10" ht="14.25" customHeight="1" x14ac:dyDescent="0.25">
      <c r="A94" s="334" t="s">
        <v>229</v>
      </c>
      <c r="B94" s="334" t="s">
        <v>354</v>
      </c>
      <c r="C94" s="214" t="s">
        <v>355</v>
      </c>
      <c r="D94" s="335"/>
      <c r="E94" s="214"/>
      <c r="F94" s="138"/>
      <c r="G94" s="134"/>
    </row>
    <row r="95" spans="1:10" ht="14.25" customHeight="1" x14ac:dyDescent="0.25">
      <c r="A95" s="184" t="s">
        <v>229</v>
      </c>
      <c r="B95" s="184" t="s">
        <v>198</v>
      </c>
      <c r="C95" s="214" t="s">
        <v>206</v>
      </c>
      <c r="D95" s="225"/>
      <c r="E95" s="214"/>
      <c r="F95" s="138"/>
      <c r="G95" s="134"/>
    </row>
    <row r="96" spans="1:10" ht="14.25" customHeight="1" x14ac:dyDescent="0.25">
      <c r="A96" s="184" t="s">
        <v>229</v>
      </c>
      <c r="B96" s="184" t="s">
        <v>184</v>
      </c>
      <c r="C96" s="216" t="s">
        <v>67</v>
      </c>
      <c r="D96" s="225"/>
      <c r="E96" s="214"/>
      <c r="F96" s="138"/>
      <c r="G96" s="134"/>
    </row>
    <row r="97" spans="1:10" ht="14.25" customHeight="1" x14ac:dyDescent="0.25">
      <c r="A97" s="184" t="s">
        <v>229</v>
      </c>
      <c r="B97" s="184" t="s">
        <v>25</v>
      </c>
      <c r="C97" s="216" t="s">
        <v>68</v>
      </c>
      <c r="D97" s="225"/>
      <c r="E97" s="214"/>
      <c r="F97" s="138"/>
      <c r="G97" s="134"/>
    </row>
    <row r="98" spans="1:10" ht="14.25" customHeight="1" x14ac:dyDescent="0.25">
      <c r="A98" s="184" t="s">
        <v>229</v>
      </c>
      <c r="B98" s="184" t="s">
        <v>175</v>
      </c>
      <c r="C98" s="214" t="s">
        <v>176</v>
      </c>
      <c r="D98" s="225"/>
      <c r="E98" s="214"/>
      <c r="F98" s="138"/>
      <c r="G98" s="134"/>
    </row>
    <row r="99" spans="1:10" ht="14.25" customHeight="1" x14ac:dyDescent="0.25">
      <c r="A99" s="184" t="s">
        <v>229</v>
      </c>
      <c r="B99" s="184" t="s">
        <v>212</v>
      </c>
      <c r="C99" s="214" t="s">
        <v>213</v>
      </c>
      <c r="D99" s="225"/>
      <c r="E99" s="214"/>
      <c r="F99" s="138"/>
      <c r="G99" s="134"/>
    </row>
    <row r="100" spans="1:10" ht="14.25" hidden="1" customHeight="1" x14ac:dyDescent="0.25">
      <c r="A100" s="184"/>
      <c r="B100" s="184"/>
      <c r="C100" s="214"/>
      <c r="D100" s="225"/>
      <c r="E100" s="214"/>
      <c r="F100" s="138"/>
      <c r="G100" s="134"/>
    </row>
    <row r="101" spans="1:10" ht="14.25" customHeight="1" x14ac:dyDescent="0.25">
      <c r="A101" s="184" t="s">
        <v>229</v>
      </c>
      <c r="B101" s="184" t="s">
        <v>30</v>
      </c>
      <c r="C101" s="214" t="s">
        <v>202</v>
      </c>
      <c r="D101" s="225"/>
      <c r="E101" s="214"/>
      <c r="F101" s="138"/>
      <c r="G101" s="134"/>
    </row>
    <row r="102" spans="1:10" ht="14.25" customHeight="1" x14ac:dyDescent="0.25">
      <c r="A102" s="229"/>
      <c r="B102" s="218"/>
      <c r="C102" s="219"/>
      <c r="D102" s="220"/>
      <c r="E102" s="221"/>
      <c r="F102" s="138"/>
      <c r="G102" s="134"/>
    </row>
    <row r="103" spans="1:10" ht="14.25" customHeight="1" x14ac:dyDescent="0.25">
      <c r="A103" s="226"/>
      <c r="B103" s="227"/>
      <c r="C103" s="219"/>
      <c r="D103" s="220"/>
      <c r="E103" s="221"/>
      <c r="F103" s="138"/>
      <c r="G103" s="134"/>
    </row>
    <row r="104" spans="1:10" s="85" customFormat="1" ht="14.25" customHeight="1" x14ac:dyDescent="0.25">
      <c r="A104" s="218"/>
      <c r="B104" s="218"/>
      <c r="C104" s="221"/>
      <c r="D104" s="220"/>
      <c r="E104" s="230"/>
      <c r="F104" s="138"/>
      <c r="G104" s="127"/>
    </row>
    <row r="105" spans="1:10" s="85" customFormat="1" ht="14.25" customHeight="1" x14ac:dyDescent="0.25">
      <c r="A105" s="218"/>
      <c r="B105" s="218"/>
      <c r="C105" s="219"/>
      <c r="D105" s="220"/>
      <c r="E105" s="230"/>
      <c r="F105" s="142"/>
      <c r="G105" s="127"/>
    </row>
    <row r="106" spans="1:10" s="85" customFormat="1" ht="27" customHeight="1" x14ac:dyDescent="0.3">
      <c r="A106" s="377" t="s">
        <v>348</v>
      </c>
      <c r="B106" s="377"/>
      <c r="C106" s="377"/>
      <c r="D106" s="377"/>
      <c r="E106" s="377"/>
      <c r="F106" s="137"/>
      <c r="G106" s="136"/>
    </row>
    <row r="107" spans="1:10" s="85" customFormat="1" ht="14.25" customHeight="1" x14ac:dyDescent="0.3">
      <c r="A107" s="377" t="s">
        <v>349</v>
      </c>
      <c r="B107" s="377"/>
      <c r="C107" s="377"/>
      <c r="D107" s="377"/>
      <c r="E107" s="377"/>
      <c r="F107" s="137"/>
      <c r="G107" s="136"/>
    </row>
    <row r="108" spans="1:10" s="88" customFormat="1" ht="70.2" customHeight="1" x14ac:dyDescent="0.25">
      <c r="A108" s="376" t="s">
        <v>272</v>
      </c>
      <c r="B108" s="376"/>
      <c r="C108" s="376"/>
      <c r="D108" s="376"/>
      <c r="E108" s="376"/>
      <c r="F108" s="146"/>
      <c r="G108" s="146"/>
    </row>
    <row r="109" spans="1:10" s="88" customFormat="1" ht="14.25" customHeight="1" x14ac:dyDescent="0.25">
      <c r="A109" s="121"/>
      <c r="B109" s="122"/>
      <c r="C109" s="221"/>
      <c r="D109" s="123"/>
      <c r="E109" s="221"/>
      <c r="F109" s="133"/>
      <c r="G109" s="134"/>
      <c r="H109" s="89"/>
      <c r="I109" s="89"/>
      <c r="J109" s="90"/>
    </row>
    <row r="110" spans="1:10" s="85" customFormat="1" ht="14.25" customHeight="1" x14ac:dyDescent="0.25">
      <c r="A110" s="218"/>
      <c r="B110" s="218"/>
      <c r="C110" s="221"/>
      <c r="D110" s="231"/>
      <c r="E110" s="221"/>
      <c r="F110" s="138"/>
      <c r="G110" s="132"/>
      <c r="H110" s="89"/>
      <c r="I110" s="89"/>
      <c r="J110" s="89"/>
    </row>
    <row r="111" spans="1:10" s="85" customFormat="1" ht="14.25" customHeight="1" x14ac:dyDescent="0.25">
      <c r="A111" s="218"/>
      <c r="B111" s="218"/>
      <c r="C111" s="221"/>
      <c r="D111" s="232"/>
      <c r="E111" s="221"/>
      <c r="F111" s="138"/>
      <c r="G111" s="127"/>
    </row>
    <row r="112" spans="1:10" s="85" customFormat="1" ht="14.25" customHeight="1" x14ac:dyDescent="0.25">
      <c r="A112" s="218"/>
      <c r="B112" s="218"/>
      <c r="C112" s="221"/>
      <c r="D112" s="232"/>
      <c r="E112" s="221"/>
      <c r="F112" s="138"/>
      <c r="G112" s="127"/>
    </row>
    <row r="113" spans="1:7" s="85" customFormat="1" ht="14.25" customHeight="1" x14ac:dyDescent="0.25">
      <c r="A113" s="218"/>
      <c r="B113" s="218"/>
      <c r="C113" s="221"/>
      <c r="D113" s="232"/>
      <c r="E113" s="221"/>
      <c r="F113" s="138"/>
      <c r="G113" s="127"/>
    </row>
    <row r="114" spans="1:7" s="85" customFormat="1" ht="14.25" customHeight="1" x14ac:dyDescent="0.25">
      <c r="A114" s="218"/>
      <c r="B114" s="218"/>
      <c r="C114" s="233"/>
      <c r="D114" s="220"/>
      <c r="E114" s="221"/>
      <c r="F114" s="138"/>
      <c r="G114" s="127"/>
    </row>
    <row r="115" spans="1:7" s="85" customFormat="1" ht="14.25" customHeight="1" x14ac:dyDescent="0.25">
      <c r="A115" s="218"/>
      <c r="B115" s="218"/>
      <c r="C115" s="221"/>
      <c r="D115" s="220"/>
      <c r="E115" s="221"/>
      <c r="F115" s="138"/>
      <c r="G115" s="127"/>
    </row>
    <row r="116" spans="1:7" s="85" customFormat="1" ht="14.25" customHeight="1" x14ac:dyDescent="0.25">
      <c r="A116" s="218"/>
      <c r="B116" s="218"/>
      <c r="C116" s="221"/>
      <c r="D116" s="220"/>
      <c r="E116" s="221"/>
      <c r="F116" s="138"/>
      <c r="G116" s="127"/>
    </row>
    <row r="117" spans="1:7" s="85" customFormat="1" ht="14.25" customHeight="1" x14ac:dyDescent="0.25">
      <c r="A117" s="218"/>
      <c r="B117" s="218"/>
      <c r="C117" s="221"/>
      <c r="D117" s="220"/>
      <c r="E117" s="221"/>
      <c r="F117" s="138"/>
      <c r="G117" s="127"/>
    </row>
    <row r="118" spans="1:7" s="85" customFormat="1" ht="14.25" customHeight="1" x14ac:dyDescent="0.25">
      <c r="A118" s="218"/>
      <c r="B118" s="218"/>
      <c r="C118" s="221"/>
      <c r="D118" s="220"/>
      <c r="E118" s="221"/>
      <c r="F118" s="138"/>
      <c r="G118" s="127"/>
    </row>
    <row r="119" spans="1:7" s="85" customFormat="1" ht="14.25" customHeight="1" x14ac:dyDescent="0.25">
      <c r="A119" s="218"/>
      <c r="B119" s="218"/>
      <c r="C119" s="221"/>
      <c r="D119" s="220"/>
      <c r="E119" s="221"/>
      <c r="F119" s="138"/>
      <c r="G119" s="127"/>
    </row>
    <row r="120" spans="1:7" s="85" customFormat="1" ht="14.25" customHeight="1" x14ac:dyDescent="0.25">
      <c r="A120" s="218"/>
      <c r="B120" s="218"/>
      <c r="C120" s="221"/>
      <c r="D120" s="220"/>
      <c r="E120" s="221"/>
      <c r="F120" s="138"/>
      <c r="G120" s="127"/>
    </row>
    <row r="121" spans="1:7" s="85" customFormat="1" ht="14.25" customHeight="1" x14ac:dyDescent="0.25">
      <c r="A121" s="218"/>
      <c r="B121" s="218"/>
      <c r="C121" s="221"/>
      <c r="D121" s="220"/>
      <c r="E121" s="221"/>
      <c r="F121" s="138"/>
      <c r="G121" s="127"/>
    </row>
    <row r="122" spans="1:7" s="85" customFormat="1" ht="14.25" customHeight="1" x14ac:dyDescent="0.25">
      <c r="A122" s="218"/>
      <c r="B122" s="218"/>
      <c r="C122" s="221"/>
      <c r="D122" s="220"/>
      <c r="E122" s="221"/>
      <c r="F122" s="138"/>
      <c r="G122" s="127"/>
    </row>
    <row r="123" spans="1:7" s="85" customFormat="1" ht="14.25" customHeight="1" x14ac:dyDescent="0.25">
      <c r="A123" s="218"/>
      <c r="B123" s="218"/>
      <c r="C123" s="221"/>
      <c r="D123" s="220"/>
      <c r="E123" s="221"/>
      <c r="F123" s="138"/>
      <c r="G123" s="127"/>
    </row>
    <row r="124" spans="1:7" s="85" customFormat="1" ht="14.25" customHeight="1" x14ac:dyDescent="0.25">
      <c r="A124" s="179"/>
      <c r="B124" s="179"/>
      <c r="C124" s="190"/>
      <c r="D124" s="234"/>
      <c r="E124" s="235"/>
      <c r="F124" s="139"/>
      <c r="G124" s="127"/>
    </row>
    <row r="125" spans="1:7" ht="14.25" customHeight="1" x14ac:dyDescent="0.25">
      <c r="A125" s="218"/>
      <c r="B125" s="218"/>
      <c r="C125" s="221"/>
      <c r="D125" s="231"/>
      <c r="E125" s="221"/>
      <c r="F125" s="138"/>
      <c r="G125" s="140"/>
    </row>
    <row r="126" spans="1:7" ht="14.25" customHeight="1" x14ac:dyDescent="0.25">
      <c r="A126" s="218"/>
      <c r="B126" s="218"/>
      <c r="C126" s="221"/>
      <c r="D126" s="236"/>
      <c r="E126" s="221"/>
      <c r="F126" s="138"/>
      <c r="G126" s="140"/>
    </row>
    <row r="127" spans="1:7" ht="14.25" customHeight="1" x14ac:dyDescent="0.25">
      <c r="A127" s="218"/>
      <c r="B127" s="218"/>
      <c r="C127" s="233"/>
      <c r="D127" s="236"/>
      <c r="E127" s="221"/>
      <c r="F127" s="138"/>
      <c r="G127" s="140"/>
    </row>
    <row r="128" spans="1:7" ht="14.25" customHeight="1" x14ac:dyDescent="0.25">
      <c r="A128" s="218"/>
      <c r="B128" s="218"/>
      <c r="C128" s="221"/>
      <c r="D128" s="236"/>
      <c r="E128" s="221"/>
      <c r="F128" s="138"/>
      <c r="G128" s="140"/>
    </row>
    <row r="129" spans="1:7" ht="14.25" customHeight="1" x14ac:dyDescent="0.25">
      <c r="A129" s="218"/>
      <c r="B129" s="218"/>
      <c r="C129" s="233"/>
      <c r="D129" s="236"/>
      <c r="E129" s="221"/>
      <c r="F129" s="138"/>
      <c r="G129" s="140"/>
    </row>
    <row r="130" spans="1:7" ht="14.25" customHeight="1" x14ac:dyDescent="0.25">
      <c r="A130" s="218"/>
      <c r="B130" s="218"/>
      <c r="C130" s="233"/>
      <c r="D130" s="236"/>
      <c r="E130" s="221"/>
      <c r="F130" s="138"/>
      <c r="G130" s="140"/>
    </row>
    <row r="131" spans="1:7" ht="14.25" customHeight="1" x14ac:dyDescent="0.25">
      <c r="A131" s="218"/>
      <c r="B131" s="218"/>
      <c r="C131" s="233"/>
      <c r="D131" s="237"/>
      <c r="E131" s="221"/>
      <c r="F131" s="138"/>
      <c r="G131" s="140"/>
    </row>
    <row r="132" spans="1:7" ht="14.25" customHeight="1" x14ac:dyDescent="0.25">
      <c r="A132" s="218"/>
      <c r="B132" s="218"/>
      <c r="C132" s="233"/>
      <c r="D132" s="236"/>
      <c r="E132" s="221"/>
      <c r="F132" s="138"/>
      <c r="G132" s="140"/>
    </row>
    <row r="133" spans="1:7" ht="14.25" customHeight="1" x14ac:dyDescent="0.25">
      <c r="A133" s="218"/>
      <c r="B133" s="218"/>
      <c r="C133" s="233"/>
      <c r="D133" s="236"/>
      <c r="E133" s="221"/>
      <c r="F133" s="138"/>
      <c r="G133" s="140"/>
    </row>
    <row r="134" spans="1:7" ht="14.25" customHeight="1" x14ac:dyDescent="0.25">
      <c r="A134" s="218"/>
      <c r="B134" s="218"/>
      <c r="C134" s="233"/>
      <c r="D134" s="236"/>
      <c r="E134" s="221"/>
      <c r="F134" s="138"/>
      <c r="G134" s="140"/>
    </row>
    <row r="135" spans="1:7" ht="14.25" customHeight="1" x14ac:dyDescent="0.25">
      <c r="A135" s="238"/>
      <c r="B135" s="238"/>
      <c r="C135" s="239"/>
      <c r="D135" s="240"/>
      <c r="E135" s="239"/>
      <c r="F135" s="117"/>
      <c r="G135" s="118"/>
    </row>
    <row r="136" spans="1:7" ht="14.25" customHeight="1" x14ac:dyDescent="0.25">
      <c r="A136" s="238"/>
      <c r="B136" s="238"/>
      <c r="C136" s="239"/>
      <c r="D136" s="240"/>
      <c r="E136" s="239"/>
      <c r="F136" s="117"/>
      <c r="G136" s="118"/>
    </row>
    <row r="137" spans="1:7" x14ac:dyDescent="0.25">
      <c r="A137" s="241"/>
      <c r="B137" s="242"/>
      <c r="C137" s="243"/>
      <c r="D137" s="243"/>
      <c r="E137" s="243"/>
      <c r="F137" s="8"/>
      <c r="G137" s="118"/>
    </row>
    <row r="138" spans="1:7" s="45" customFormat="1" ht="17.399999999999999" x14ac:dyDescent="0.3">
      <c r="A138" s="374"/>
      <c r="B138" s="374"/>
      <c r="C138" s="374"/>
      <c r="D138" s="374"/>
      <c r="E138" s="374"/>
      <c r="F138" s="374"/>
      <c r="G138" s="120"/>
    </row>
    <row r="139" spans="1:7" s="45" customFormat="1" ht="17.399999999999999" x14ac:dyDescent="0.3">
      <c r="A139" s="244"/>
      <c r="B139" s="244"/>
      <c r="C139" s="244"/>
      <c r="D139" s="244"/>
      <c r="E139" s="244"/>
      <c r="F139" s="119"/>
      <c r="G139" s="120"/>
    </row>
    <row r="140" spans="1:7" s="45" customFormat="1" ht="66.599999999999994" customHeight="1" x14ac:dyDescent="0.3">
      <c r="A140" s="375"/>
      <c r="B140" s="375"/>
      <c r="C140" s="375"/>
      <c r="D140" s="375"/>
      <c r="E140" s="375"/>
      <c r="F140" s="375"/>
      <c r="G140" s="375"/>
    </row>
    <row r="141" spans="1:7" ht="27" customHeight="1" x14ac:dyDescent="0.25">
      <c r="A141" s="245"/>
      <c r="B141" s="246"/>
      <c r="C141" s="239"/>
      <c r="D141" s="247"/>
      <c r="E141" s="239"/>
      <c r="F141" s="12"/>
    </row>
    <row r="142" spans="1:7" ht="73.5" customHeight="1" x14ac:dyDescent="0.25"/>
  </sheetData>
  <sheetProtection algorithmName="SHA-512" hashValue="F/YE11fL32Q8PB/8QJmfjW4DgfD+asfs+DrbuWJPGzpPayJ3XjcVuLa3mlBzHs1marN4ua7RsEjscNh6qUDKvg==" saltValue="Cba3bTSHFZ81GEfHtBcWsw==" spinCount="100000" sheet="1" objects="1" scenarios="1"/>
  <mergeCells count="6">
    <mergeCell ref="A1:E1"/>
    <mergeCell ref="A138:F138"/>
    <mergeCell ref="A140:G140"/>
    <mergeCell ref="A108:E108"/>
    <mergeCell ref="A106:E106"/>
    <mergeCell ref="A107:E107"/>
  </mergeCells>
  <phoneticPr fontId="3" type="noConversion"/>
  <pageMargins left="0.7" right="0.7" top="0.75" bottom="0.75" header="0.3" footer="0.3"/>
  <pageSetup scale="53" fitToHeight="0" orientation="portrait" r:id="rId1"/>
  <headerFooter scaleWithDoc="0" alignWithMargins="0"/>
  <rowBreaks count="1" manualBreakCount="1">
    <brk id="72"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zoomScaleNormal="100" workbookViewId="0">
      <selection activeCell="A2" sqref="A2"/>
    </sheetView>
  </sheetViews>
  <sheetFormatPr defaultRowHeight="15" x14ac:dyDescent="0.25"/>
  <cols>
    <col min="1" max="14" width="8.88671875" style="112"/>
  </cols>
  <sheetData>
    <row r="1" spans="1:13" x14ac:dyDescent="0.25">
      <c r="A1" s="378" t="s">
        <v>350</v>
      </c>
      <c r="B1" s="378"/>
      <c r="C1" s="378"/>
      <c r="D1" s="378"/>
      <c r="E1" s="378"/>
      <c r="F1" s="378"/>
      <c r="G1" s="378"/>
      <c r="H1" s="378"/>
      <c r="I1" s="378"/>
      <c r="J1" s="378"/>
      <c r="K1" s="378"/>
      <c r="L1" s="378"/>
      <c r="M1" s="378"/>
    </row>
    <row r="3" spans="1:13" x14ac:dyDescent="0.25">
      <c r="A3" s="112" t="s">
        <v>249</v>
      </c>
    </row>
    <row r="4" spans="1:13" x14ac:dyDescent="0.25">
      <c r="A4" s="112" t="s">
        <v>250</v>
      </c>
    </row>
    <row r="5" spans="1:13" x14ac:dyDescent="0.25">
      <c r="A5" s="112" t="s">
        <v>251</v>
      </c>
    </row>
    <row r="6" spans="1:13" x14ac:dyDescent="0.25">
      <c r="A6" s="112" t="s">
        <v>252</v>
      </c>
    </row>
    <row r="7" spans="1:13" x14ac:dyDescent="0.25">
      <c r="A7" s="112" t="s">
        <v>253</v>
      </c>
    </row>
    <row r="9" spans="1:13" ht="17.399999999999999" x14ac:dyDescent="0.3">
      <c r="A9" s="260" t="s">
        <v>254</v>
      </c>
    </row>
    <row r="10" spans="1:13" ht="17.399999999999999" x14ac:dyDescent="0.3">
      <c r="A10" s="260"/>
    </row>
    <row r="11" spans="1:13" x14ac:dyDescent="0.25">
      <c r="A11" s="111" t="s">
        <v>270</v>
      </c>
    </row>
    <row r="12" spans="1:13" hidden="1" x14ac:dyDescent="0.25"/>
    <row r="13" spans="1:13" hidden="1" x14ac:dyDescent="0.25">
      <c r="B13" s="111"/>
    </row>
    <row r="14" spans="1:13" hidden="1" x14ac:dyDescent="0.25">
      <c r="B14" s="111"/>
    </row>
    <row r="15" spans="1:13" hidden="1" x14ac:dyDescent="0.25">
      <c r="B15" s="111"/>
    </row>
    <row r="16" spans="1:13" x14ac:dyDescent="0.25">
      <c r="B16" s="111"/>
    </row>
    <row r="17" spans="1:2" x14ac:dyDescent="0.25">
      <c r="A17" s="111" t="s">
        <v>255</v>
      </c>
    </row>
    <row r="18" spans="1:2" hidden="1" x14ac:dyDescent="0.25">
      <c r="A18" s="111"/>
    </row>
    <row r="19" spans="1:2" hidden="1" x14ac:dyDescent="0.25">
      <c r="B19" s="111"/>
    </row>
    <row r="20" spans="1:2" hidden="1" x14ac:dyDescent="0.25">
      <c r="B20" s="111"/>
    </row>
    <row r="21" spans="1:2" hidden="1" x14ac:dyDescent="0.25">
      <c r="B21" s="111"/>
    </row>
    <row r="22" spans="1:2" hidden="1" x14ac:dyDescent="0.25"/>
    <row r="23" spans="1:2" hidden="1" x14ac:dyDescent="0.25">
      <c r="B23" s="111"/>
    </row>
    <row r="25" spans="1:2" ht="17.399999999999999" x14ac:dyDescent="0.3">
      <c r="A25" s="260" t="s">
        <v>269</v>
      </c>
    </row>
    <row r="26" spans="1:2" hidden="1" x14ac:dyDescent="0.25">
      <c r="A26" s="111"/>
    </row>
    <row r="27" spans="1:2" x14ac:dyDescent="0.25">
      <c r="A27" s="111"/>
    </row>
    <row r="28" spans="1:2" x14ac:dyDescent="0.25">
      <c r="A28" s="111" t="s">
        <v>256</v>
      </c>
    </row>
    <row r="29" spans="1:2" x14ac:dyDescent="0.25">
      <c r="A29" s="112" t="s">
        <v>267</v>
      </c>
    </row>
    <row r="31" spans="1:2" ht="15.6" x14ac:dyDescent="0.3">
      <c r="A31" s="258" t="s">
        <v>268</v>
      </c>
    </row>
    <row r="33" spans="1:19" x14ac:dyDescent="0.25">
      <c r="A33" s="113" t="s">
        <v>257</v>
      </c>
    </row>
    <row r="34" spans="1:19" ht="151.19999999999999" customHeight="1" x14ac:dyDescent="0.25">
      <c r="A34" s="379" t="s">
        <v>286</v>
      </c>
      <c r="B34" s="379"/>
      <c r="C34" s="379"/>
      <c r="D34" s="379"/>
      <c r="E34" s="379"/>
      <c r="F34" s="379"/>
      <c r="G34" s="379"/>
      <c r="H34" s="379"/>
      <c r="I34" s="379"/>
      <c r="J34" s="379"/>
      <c r="K34" s="379"/>
      <c r="L34" s="379"/>
      <c r="M34" s="379"/>
      <c r="N34" s="379"/>
      <c r="O34" s="263"/>
      <c r="P34" s="263"/>
      <c r="Q34" s="263"/>
      <c r="R34" s="263"/>
      <c r="S34" s="263"/>
    </row>
    <row r="35" spans="1:19" ht="16.2" customHeight="1" x14ac:dyDescent="0.25">
      <c r="A35" s="263"/>
      <c r="B35" s="263"/>
      <c r="C35" s="263"/>
      <c r="D35" s="263"/>
      <c r="E35" s="263"/>
      <c r="F35" s="263"/>
      <c r="G35" s="263"/>
      <c r="H35" s="263"/>
      <c r="I35" s="263"/>
      <c r="J35" s="263"/>
      <c r="K35" s="263"/>
      <c r="L35" s="263"/>
      <c r="M35" s="263"/>
      <c r="N35" s="263"/>
      <c r="O35" s="263"/>
      <c r="P35" s="263"/>
      <c r="Q35" s="263"/>
      <c r="R35" s="263"/>
      <c r="S35" s="263"/>
    </row>
    <row r="36" spans="1:19" x14ac:dyDescent="0.25">
      <c r="A36" s="112" t="s">
        <v>273</v>
      </c>
    </row>
  </sheetData>
  <sheetProtection algorithmName="SHA-512" hashValue="u0sPkRqNkspTjzIF5/n/d9scNLPwnVj8cS3yeDKokC+VDRPd2qFTBKCyfeJ/bgcDLP311mWtVCKXuwibaL3Sng==" saltValue="Mdir4PsFfaZh3J6d8BSGmQ==" spinCount="100000" sheet="1" objects="1" scenarios="1"/>
  <mergeCells count="2">
    <mergeCell ref="A1:M1"/>
    <mergeCell ref="A34:N34"/>
  </mergeCells>
  <pageMargins left="0.7" right="0.7" top="0.75" bottom="0.75" header="0.3" footer="0.3"/>
  <pageSetup orientation="landscape" verticalDpi="598" r:id="rId1"/>
  <headerFooter>
    <oddFooter>&amp;CProgram Description Instructions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zoomScaleNormal="100" workbookViewId="0">
      <selection activeCell="X21" sqref="X21"/>
    </sheetView>
  </sheetViews>
  <sheetFormatPr defaultRowHeight="13.8" x14ac:dyDescent="0.25"/>
  <cols>
    <col min="1" max="1" width="9.109375" style="11" customWidth="1"/>
    <col min="2" max="2" width="11.44140625" style="11" customWidth="1"/>
    <col min="3" max="11" width="9.109375" style="11" customWidth="1"/>
    <col min="12" max="12" width="16.88671875" style="11" customWidth="1"/>
    <col min="13" max="13" width="9.109375" style="4" customWidth="1"/>
  </cols>
  <sheetData>
    <row r="1" spans="1:15" s="85" customFormat="1" ht="20.399999999999999" x14ac:dyDescent="0.35">
      <c r="A1" s="388" t="s">
        <v>351</v>
      </c>
      <c r="B1" s="388"/>
      <c r="C1" s="388"/>
      <c r="D1" s="388"/>
      <c r="E1" s="388"/>
      <c r="F1" s="388"/>
      <c r="G1" s="388"/>
      <c r="H1" s="388"/>
      <c r="I1" s="388"/>
      <c r="J1" s="388"/>
      <c r="K1" s="388"/>
      <c r="L1" s="388"/>
      <c r="M1" s="389"/>
      <c r="N1" s="389"/>
      <c r="O1" s="389"/>
    </row>
    <row r="2" spans="1:15" s="85" customFormat="1" x14ac:dyDescent="0.25">
      <c r="A2" s="94"/>
      <c r="B2" s="94"/>
      <c r="C2" s="94"/>
      <c r="D2" s="94"/>
      <c r="E2" s="406" t="s">
        <v>285</v>
      </c>
      <c r="F2" s="406"/>
      <c r="G2" s="406"/>
      <c r="H2" s="406"/>
      <c r="I2" s="406"/>
      <c r="J2" s="406"/>
      <c r="K2" s="406"/>
      <c r="L2" s="262"/>
      <c r="M2" s="12"/>
    </row>
    <row r="3" spans="1:15" s="85" customFormat="1" ht="15.6" x14ac:dyDescent="0.25">
      <c r="A3" s="373" t="s">
        <v>90</v>
      </c>
      <c r="B3" s="373"/>
      <c r="C3" s="95">
        <f>'Staff Worksheet'!J3</f>
        <v>0</v>
      </c>
      <c r="D3" s="115"/>
      <c r="E3" s="116" t="s">
        <v>45</v>
      </c>
      <c r="F3" s="95" t="e">
        <f>'Staff Worksheet'!J4</f>
        <v>#N/A</v>
      </c>
      <c r="G3" s="95"/>
      <c r="H3" s="95"/>
      <c r="I3" s="94"/>
      <c r="J3" s="94"/>
      <c r="K3" s="94"/>
      <c r="L3" s="94"/>
      <c r="M3" s="12"/>
    </row>
    <row r="4" spans="1:15" s="85" customFormat="1" x14ac:dyDescent="0.25">
      <c r="A4" s="94"/>
      <c r="B4" s="94"/>
      <c r="C4" s="94"/>
      <c r="D4" s="94"/>
      <c r="E4" s="94"/>
      <c r="F4" s="94"/>
      <c r="G4" s="94"/>
      <c r="H4" s="94"/>
      <c r="I4" s="94"/>
      <c r="J4" s="94"/>
      <c r="K4" s="94"/>
      <c r="L4" s="94"/>
      <c r="M4" s="12"/>
    </row>
    <row r="5" spans="1:15" s="85" customFormat="1" x14ac:dyDescent="0.25">
      <c r="A5" s="406" t="s">
        <v>271</v>
      </c>
      <c r="B5" s="407"/>
      <c r="C5" s="407"/>
      <c r="D5" s="407"/>
      <c r="E5" s="407"/>
      <c r="F5" s="407"/>
      <c r="G5" s="407"/>
      <c r="H5" s="407"/>
      <c r="I5" s="407"/>
      <c r="J5" s="407"/>
      <c r="K5" s="407"/>
      <c r="L5" s="407"/>
      <c r="M5" s="407"/>
      <c r="N5" s="407"/>
      <c r="O5" s="407"/>
    </row>
    <row r="6" spans="1:15" s="85" customFormat="1" ht="14.4" customHeight="1" x14ac:dyDescent="0.25">
      <c r="A6" s="84"/>
      <c r="B6" s="96"/>
      <c r="C6" s="96"/>
      <c r="D6" s="408" t="s">
        <v>277</v>
      </c>
      <c r="E6" s="408"/>
      <c r="F6" s="408"/>
      <c r="G6" s="408"/>
      <c r="H6" s="408"/>
      <c r="I6" s="408"/>
      <c r="J6" s="408"/>
      <c r="K6" s="408"/>
      <c r="L6" s="408"/>
      <c r="M6" s="12"/>
    </row>
    <row r="7" spans="1:15" ht="14.4" customHeight="1" x14ac:dyDescent="0.25">
      <c r="A7" s="380" t="s">
        <v>258</v>
      </c>
      <c r="B7" s="381"/>
      <c r="C7" s="381"/>
      <c r="D7" s="381"/>
      <c r="E7" s="381"/>
      <c r="F7" s="381"/>
      <c r="G7" s="381"/>
      <c r="H7" s="381"/>
      <c r="I7" s="381"/>
      <c r="J7" s="381"/>
      <c r="K7" s="381"/>
      <c r="L7" s="381"/>
      <c r="M7" s="382"/>
      <c r="N7" s="382"/>
      <c r="O7" s="383"/>
    </row>
    <row r="8" spans="1:15" ht="14.4" customHeight="1" x14ac:dyDescent="0.25">
      <c r="A8" s="384"/>
      <c r="B8" s="385"/>
      <c r="C8" s="385"/>
      <c r="D8" s="385"/>
      <c r="E8" s="385"/>
      <c r="F8" s="385"/>
      <c r="G8" s="385"/>
      <c r="H8" s="385"/>
      <c r="I8" s="385"/>
      <c r="J8" s="385"/>
      <c r="K8" s="385"/>
      <c r="L8" s="385"/>
      <c r="M8" s="386"/>
      <c r="N8" s="386"/>
      <c r="O8" s="387"/>
    </row>
    <row r="9" spans="1:15" ht="14.4" customHeight="1" x14ac:dyDescent="0.25">
      <c r="A9" s="404" t="s">
        <v>259</v>
      </c>
      <c r="B9" s="405"/>
      <c r="C9" s="405"/>
      <c r="D9" s="405"/>
      <c r="E9" s="405"/>
      <c r="F9" s="405"/>
      <c r="G9" s="405"/>
      <c r="H9" s="405"/>
      <c r="I9" s="405"/>
      <c r="J9" s="405"/>
      <c r="K9" s="405"/>
      <c r="L9" s="405"/>
      <c r="M9" s="405"/>
      <c r="N9" s="405"/>
      <c r="O9" s="405"/>
    </row>
    <row r="10" spans="1:15" ht="14.4" customHeight="1" x14ac:dyDescent="0.25">
      <c r="A10" s="390"/>
      <c r="B10" s="391"/>
      <c r="C10" s="391"/>
      <c r="D10" s="391"/>
      <c r="E10" s="391"/>
      <c r="F10" s="391"/>
      <c r="G10" s="391"/>
      <c r="H10" s="391"/>
      <c r="I10" s="391"/>
      <c r="J10" s="391"/>
      <c r="K10" s="391"/>
      <c r="L10" s="391"/>
      <c r="M10" s="392"/>
      <c r="N10" s="392"/>
      <c r="O10" s="393"/>
    </row>
    <row r="11" spans="1:15" ht="14.4" customHeight="1" x14ac:dyDescent="0.25">
      <c r="A11" s="394"/>
      <c r="B11" s="395"/>
      <c r="C11" s="395"/>
      <c r="D11" s="395"/>
      <c r="E11" s="395"/>
      <c r="F11" s="395"/>
      <c r="G11" s="395"/>
      <c r="H11" s="395"/>
      <c r="I11" s="395"/>
      <c r="J11" s="395"/>
      <c r="K11" s="395"/>
      <c r="L11" s="395"/>
      <c r="M11" s="396"/>
      <c r="N11" s="396"/>
      <c r="O11" s="397"/>
    </row>
    <row r="12" spans="1:15" ht="14.4" customHeight="1" x14ac:dyDescent="0.25">
      <c r="A12" s="394"/>
      <c r="B12" s="395"/>
      <c r="C12" s="395"/>
      <c r="D12" s="395"/>
      <c r="E12" s="395"/>
      <c r="F12" s="395"/>
      <c r="G12" s="395"/>
      <c r="H12" s="395"/>
      <c r="I12" s="395"/>
      <c r="J12" s="395"/>
      <c r="K12" s="395"/>
      <c r="L12" s="395"/>
      <c r="M12" s="396"/>
      <c r="N12" s="396"/>
      <c r="O12" s="397"/>
    </row>
    <row r="13" spans="1:15" ht="14.4" customHeight="1" x14ac:dyDescent="0.25">
      <c r="A13" s="394"/>
      <c r="B13" s="395"/>
      <c r="C13" s="395"/>
      <c r="D13" s="395"/>
      <c r="E13" s="395"/>
      <c r="F13" s="395"/>
      <c r="G13" s="395"/>
      <c r="H13" s="395"/>
      <c r="I13" s="395"/>
      <c r="J13" s="395"/>
      <c r="K13" s="395"/>
      <c r="L13" s="395"/>
      <c r="M13" s="396"/>
      <c r="N13" s="396"/>
      <c r="O13" s="397"/>
    </row>
    <row r="14" spans="1:15" ht="14.4" customHeight="1" x14ac:dyDescent="0.25">
      <c r="A14" s="394"/>
      <c r="B14" s="395"/>
      <c r="C14" s="395"/>
      <c r="D14" s="395"/>
      <c r="E14" s="395"/>
      <c r="F14" s="395"/>
      <c r="G14" s="395"/>
      <c r="H14" s="395"/>
      <c r="I14" s="395"/>
      <c r="J14" s="395"/>
      <c r="K14" s="395"/>
      <c r="L14" s="395"/>
      <c r="M14" s="396"/>
      <c r="N14" s="396"/>
      <c r="O14" s="397"/>
    </row>
    <row r="15" spans="1:15" ht="14.4" customHeight="1" x14ac:dyDescent="0.25">
      <c r="A15" s="394"/>
      <c r="B15" s="395"/>
      <c r="C15" s="395"/>
      <c r="D15" s="395"/>
      <c r="E15" s="395"/>
      <c r="F15" s="395"/>
      <c r="G15" s="395"/>
      <c r="H15" s="395"/>
      <c r="I15" s="395"/>
      <c r="J15" s="395"/>
      <c r="K15" s="395"/>
      <c r="L15" s="395"/>
      <c r="M15" s="396"/>
      <c r="N15" s="396"/>
      <c r="O15" s="397"/>
    </row>
    <row r="16" spans="1:15" ht="14.4" customHeight="1" x14ac:dyDescent="0.25">
      <c r="A16" s="394"/>
      <c r="B16" s="395"/>
      <c r="C16" s="395"/>
      <c r="D16" s="395"/>
      <c r="E16" s="395"/>
      <c r="F16" s="395"/>
      <c r="G16" s="395"/>
      <c r="H16" s="395"/>
      <c r="I16" s="395"/>
      <c r="J16" s="395"/>
      <c r="K16" s="395"/>
      <c r="L16" s="395"/>
      <c r="M16" s="396"/>
      <c r="N16" s="396"/>
      <c r="O16" s="397"/>
    </row>
    <row r="17" spans="1:15" ht="14.4" customHeight="1" x14ac:dyDescent="0.25">
      <c r="A17" s="394"/>
      <c r="B17" s="395"/>
      <c r="C17" s="395"/>
      <c r="D17" s="395"/>
      <c r="E17" s="395"/>
      <c r="F17" s="395"/>
      <c r="G17" s="395"/>
      <c r="H17" s="395"/>
      <c r="I17" s="395"/>
      <c r="J17" s="395"/>
      <c r="K17" s="395"/>
      <c r="L17" s="395"/>
      <c r="M17" s="396"/>
      <c r="N17" s="396"/>
      <c r="O17" s="397"/>
    </row>
    <row r="18" spans="1:15" ht="14.4" customHeight="1" x14ac:dyDescent="0.25">
      <c r="A18" s="394"/>
      <c r="B18" s="395"/>
      <c r="C18" s="395"/>
      <c r="D18" s="395"/>
      <c r="E18" s="395"/>
      <c r="F18" s="395"/>
      <c r="G18" s="395"/>
      <c r="H18" s="395"/>
      <c r="I18" s="395"/>
      <c r="J18" s="395"/>
      <c r="K18" s="395"/>
      <c r="L18" s="395"/>
      <c r="M18" s="396"/>
      <c r="N18" s="396"/>
      <c r="O18" s="397"/>
    </row>
    <row r="19" spans="1:15" ht="14.4" customHeight="1" x14ac:dyDescent="0.25">
      <c r="A19" s="394"/>
      <c r="B19" s="395"/>
      <c r="C19" s="395"/>
      <c r="D19" s="395"/>
      <c r="E19" s="395"/>
      <c r="F19" s="395"/>
      <c r="G19" s="395"/>
      <c r="H19" s="395"/>
      <c r="I19" s="395"/>
      <c r="J19" s="395"/>
      <c r="K19" s="395"/>
      <c r="L19" s="395"/>
      <c r="M19" s="396"/>
      <c r="N19" s="396"/>
      <c r="O19" s="397"/>
    </row>
    <row r="20" spans="1:15" ht="14.4" customHeight="1" x14ac:dyDescent="0.25">
      <c r="A20" s="394"/>
      <c r="B20" s="395"/>
      <c r="C20" s="395"/>
      <c r="D20" s="395"/>
      <c r="E20" s="395"/>
      <c r="F20" s="395"/>
      <c r="G20" s="395"/>
      <c r="H20" s="395"/>
      <c r="I20" s="395"/>
      <c r="J20" s="395"/>
      <c r="K20" s="395"/>
      <c r="L20" s="395"/>
      <c r="M20" s="396"/>
      <c r="N20" s="396"/>
      <c r="O20" s="397"/>
    </row>
    <row r="21" spans="1:15" ht="14.4" customHeight="1" x14ac:dyDescent="0.25">
      <c r="A21" s="394"/>
      <c r="B21" s="395"/>
      <c r="C21" s="395"/>
      <c r="D21" s="395"/>
      <c r="E21" s="395"/>
      <c r="F21" s="395"/>
      <c r="G21" s="395"/>
      <c r="H21" s="395"/>
      <c r="I21" s="395"/>
      <c r="J21" s="395"/>
      <c r="K21" s="395"/>
      <c r="L21" s="395"/>
      <c r="M21" s="396"/>
      <c r="N21" s="396"/>
      <c r="O21" s="397"/>
    </row>
    <row r="22" spans="1:15" ht="14.4" customHeight="1" x14ac:dyDescent="0.25">
      <c r="A22" s="394"/>
      <c r="B22" s="395"/>
      <c r="C22" s="395"/>
      <c r="D22" s="395"/>
      <c r="E22" s="395"/>
      <c r="F22" s="395"/>
      <c r="G22" s="395"/>
      <c r="H22" s="395"/>
      <c r="I22" s="395"/>
      <c r="J22" s="395"/>
      <c r="K22" s="395"/>
      <c r="L22" s="395"/>
      <c r="M22" s="396"/>
      <c r="N22" s="396"/>
      <c r="O22" s="397"/>
    </row>
    <row r="23" spans="1:15" ht="14.4" customHeight="1" x14ac:dyDescent="0.25">
      <c r="A23" s="394"/>
      <c r="B23" s="395"/>
      <c r="C23" s="395"/>
      <c r="D23" s="395"/>
      <c r="E23" s="395"/>
      <c r="F23" s="395"/>
      <c r="G23" s="395"/>
      <c r="H23" s="395"/>
      <c r="I23" s="395"/>
      <c r="J23" s="395"/>
      <c r="K23" s="395"/>
      <c r="L23" s="395"/>
      <c r="M23" s="396"/>
      <c r="N23" s="396"/>
      <c r="O23" s="397"/>
    </row>
    <row r="24" spans="1:15" ht="14.4" customHeight="1" x14ac:dyDescent="0.25">
      <c r="A24" s="394"/>
      <c r="B24" s="395"/>
      <c r="C24" s="395"/>
      <c r="D24" s="395"/>
      <c r="E24" s="395"/>
      <c r="F24" s="395"/>
      <c r="G24" s="395"/>
      <c r="H24" s="395"/>
      <c r="I24" s="395"/>
      <c r="J24" s="395"/>
      <c r="K24" s="395"/>
      <c r="L24" s="395"/>
      <c r="M24" s="396"/>
      <c r="N24" s="396"/>
      <c r="O24" s="397"/>
    </row>
    <row r="25" spans="1:15" ht="14.4" customHeight="1" x14ac:dyDescent="0.25">
      <c r="A25" s="394"/>
      <c r="B25" s="395"/>
      <c r="C25" s="395"/>
      <c r="D25" s="395"/>
      <c r="E25" s="395"/>
      <c r="F25" s="395"/>
      <c r="G25" s="395"/>
      <c r="H25" s="395"/>
      <c r="I25" s="395"/>
      <c r="J25" s="395"/>
      <c r="K25" s="395"/>
      <c r="L25" s="395"/>
      <c r="M25" s="396"/>
      <c r="N25" s="396"/>
      <c r="O25" s="397"/>
    </row>
    <row r="26" spans="1:15" ht="14.4" customHeight="1" x14ac:dyDescent="0.25">
      <c r="A26" s="394"/>
      <c r="B26" s="395"/>
      <c r="C26" s="395"/>
      <c r="D26" s="395"/>
      <c r="E26" s="395"/>
      <c r="F26" s="395"/>
      <c r="G26" s="395"/>
      <c r="H26" s="395"/>
      <c r="I26" s="395"/>
      <c r="J26" s="395"/>
      <c r="K26" s="395"/>
      <c r="L26" s="395"/>
      <c r="M26" s="396"/>
      <c r="N26" s="396"/>
      <c r="O26" s="397"/>
    </row>
    <row r="27" spans="1:15" ht="14.4" customHeight="1" x14ac:dyDescent="0.25">
      <c r="A27" s="394"/>
      <c r="B27" s="395"/>
      <c r="C27" s="395"/>
      <c r="D27" s="395"/>
      <c r="E27" s="395"/>
      <c r="F27" s="395"/>
      <c r="G27" s="395"/>
      <c r="H27" s="395"/>
      <c r="I27" s="395"/>
      <c r="J27" s="395"/>
      <c r="K27" s="395"/>
      <c r="L27" s="395"/>
      <c r="M27" s="396"/>
      <c r="N27" s="396"/>
      <c r="O27" s="397"/>
    </row>
    <row r="28" spans="1:15" ht="14.4" customHeight="1" x14ac:dyDescent="0.25">
      <c r="A28" s="394"/>
      <c r="B28" s="395"/>
      <c r="C28" s="395"/>
      <c r="D28" s="395"/>
      <c r="E28" s="395"/>
      <c r="F28" s="395"/>
      <c r="G28" s="395"/>
      <c r="H28" s="395"/>
      <c r="I28" s="395"/>
      <c r="J28" s="395"/>
      <c r="K28" s="395"/>
      <c r="L28" s="395"/>
      <c r="M28" s="396"/>
      <c r="N28" s="396"/>
      <c r="O28" s="397"/>
    </row>
    <row r="29" spans="1:15" ht="13.2" x14ac:dyDescent="0.25">
      <c r="A29" s="394"/>
      <c r="B29" s="395"/>
      <c r="C29" s="395"/>
      <c r="D29" s="395"/>
      <c r="E29" s="395"/>
      <c r="F29" s="395"/>
      <c r="G29" s="395"/>
      <c r="H29" s="395"/>
      <c r="I29" s="395"/>
      <c r="J29" s="395"/>
      <c r="K29" s="395"/>
      <c r="L29" s="395"/>
      <c r="M29" s="396"/>
      <c r="N29" s="396"/>
      <c r="O29" s="397"/>
    </row>
    <row r="30" spans="1:15" ht="13.2" x14ac:dyDescent="0.25">
      <c r="A30" s="394"/>
      <c r="B30" s="395"/>
      <c r="C30" s="395"/>
      <c r="D30" s="395"/>
      <c r="E30" s="395"/>
      <c r="F30" s="395"/>
      <c r="G30" s="395"/>
      <c r="H30" s="395"/>
      <c r="I30" s="395"/>
      <c r="J30" s="395"/>
      <c r="K30" s="395"/>
      <c r="L30" s="395"/>
      <c r="M30" s="396"/>
      <c r="N30" s="396"/>
      <c r="O30" s="397"/>
    </row>
    <row r="31" spans="1:15" ht="13.2" x14ac:dyDescent="0.25">
      <c r="A31" s="394"/>
      <c r="B31" s="395"/>
      <c r="C31" s="395"/>
      <c r="D31" s="395"/>
      <c r="E31" s="395"/>
      <c r="F31" s="395"/>
      <c r="G31" s="395"/>
      <c r="H31" s="395"/>
      <c r="I31" s="395"/>
      <c r="J31" s="395"/>
      <c r="K31" s="395"/>
      <c r="L31" s="395"/>
      <c r="M31" s="396"/>
      <c r="N31" s="396"/>
      <c r="O31" s="397"/>
    </row>
    <row r="32" spans="1:15" ht="13.2" x14ac:dyDescent="0.25">
      <c r="A32" s="394"/>
      <c r="B32" s="395"/>
      <c r="C32" s="395"/>
      <c r="D32" s="395"/>
      <c r="E32" s="395"/>
      <c r="F32" s="395"/>
      <c r="G32" s="395"/>
      <c r="H32" s="395"/>
      <c r="I32" s="395"/>
      <c r="J32" s="395"/>
      <c r="K32" s="395"/>
      <c r="L32" s="395"/>
      <c r="M32" s="396"/>
      <c r="N32" s="396"/>
      <c r="O32" s="397"/>
    </row>
    <row r="33" spans="1:15" ht="13.2" x14ac:dyDescent="0.25">
      <c r="A33" s="394"/>
      <c r="B33" s="395"/>
      <c r="C33" s="395"/>
      <c r="D33" s="395"/>
      <c r="E33" s="395"/>
      <c r="F33" s="395"/>
      <c r="G33" s="395"/>
      <c r="H33" s="395"/>
      <c r="I33" s="395"/>
      <c r="J33" s="395"/>
      <c r="K33" s="395"/>
      <c r="L33" s="395"/>
      <c r="M33" s="396"/>
      <c r="N33" s="396"/>
      <c r="O33" s="397"/>
    </row>
    <row r="34" spans="1:15" ht="13.2" x14ac:dyDescent="0.25">
      <c r="A34" s="394"/>
      <c r="B34" s="395"/>
      <c r="C34" s="395"/>
      <c r="D34" s="395"/>
      <c r="E34" s="395"/>
      <c r="F34" s="395"/>
      <c r="G34" s="395"/>
      <c r="H34" s="395"/>
      <c r="I34" s="395"/>
      <c r="J34" s="395"/>
      <c r="K34" s="395"/>
      <c r="L34" s="395"/>
      <c r="M34" s="396"/>
      <c r="N34" s="396"/>
      <c r="O34" s="397"/>
    </row>
    <row r="35" spans="1:15" ht="13.2" x14ac:dyDescent="0.25">
      <c r="A35" s="394"/>
      <c r="B35" s="395"/>
      <c r="C35" s="395"/>
      <c r="D35" s="395"/>
      <c r="E35" s="395"/>
      <c r="F35" s="395"/>
      <c r="G35" s="395"/>
      <c r="H35" s="395"/>
      <c r="I35" s="395"/>
      <c r="J35" s="395"/>
      <c r="K35" s="395"/>
      <c r="L35" s="395"/>
      <c r="M35" s="396"/>
      <c r="N35" s="396"/>
      <c r="O35" s="397"/>
    </row>
    <row r="36" spans="1:15" ht="13.2" x14ac:dyDescent="0.25">
      <c r="A36" s="394"/>
      <c r="B36" s="395"/>
      <c r="C36" s="395"/>
      <c r="D36" s="395"/>
      <c r="E36" s="395"/>
      <c r="F36" s="395"/>
      <c r="G36" s="395"/>
      <c r="H36" s="395"/>
      <c r="I36" s="395"/>
      <c r="J36" s="395"/>
      <c r="K36" s="395"/>
      <c r="L36" s="395"/>
      <c r="M36" s="396"/>
      <c r="N36" s="396"/>
      <c r="O36" s="397"/>
    </row>
    <row r="37" spans="1:15" ht="13.2" x14ac:dyDescent="0.25">
      <c r="A37" s="394"/>
      <c r="B37" s="395"/>
      <c r="C37" s="395"/>
      <c r="D37" s="395"/>
      <c r="E37" s="395"/>
      <c r="F37" s="395"/>
      <c r="G37" s="395"/>
      <c r="H37" s="395"/>
      <c r="I37" s="395"/>
      <c r="J37" s="395"/>
      <c r="K37" s="395"/>
      <c r="L37" s="395"/>
      <c r="M37" s="396"/>
      <c r="N37" s="396"/>
      <c r="O37" s="397"/>
    </row>
    <row r="38" spans="1:15" ht="13.2" x14ac:dyDescent="0.25">
      <c r="A38" s="394"/>
      <c r="B38" s="395"/>
      <c r="C38" s="395"/>
      <c r="D38" s="395"/>
      <c r="E38" s="395"/>
      <c r="F38" s="395"/>
      <c r="G38" s="395"/>
      <c r="H38" s="395"/>
      <c r="I38" s="395"/>
      <c r="J38" s="395"/>
      <c r="K38" s="395"/>
      <c r="L38" s="395"/>
      <c r="M38" s="396"/>
      <c r="N38" s="396"/>
      <c r="O38" s="397"/>
    </row>
    <row r="39" spans="1:15" ht="13.2" x14ac:dyDescent="0.25">
      <c r="A39" s="394"/>
      <c r="B39" s="395"/>
      <c r="C39" s="395"/>
      <c r="D39" s="395"/>
      <c r="E39" s="395"/>
      <c r="F39" s="395"/>
      <c r="G39" s="395"/>
      <c r="H39" s="395"/>
      <c r="I39" s="395"/>
      <c r="J39" s="395"/>
      <c r="K39" s="395"/>
      <c r="L39" s="395"/>
      <c r="M39" s="396"/>
      <c r="N39" s="396"/>
      <c r="O39" s="397"/>
    </row>
    <row r="40" spans="1:15" ht="13.2" x14ac:dyDescent="0.25">
      <c r="A40" s="394"/>
      <c r="B40" s="395"/>
      <c r="C40" s="395"/>
      <c r="D40" s="395"/>
      <c r="E40" s="395"/>
      <c r="F40" s="395"/>
      <c r="G40" s="395"/>
      <c r="H40" s="395"/>
      <c r="I40" s="395"/>
      <c r="J40" s="395"/>
      <c r="K40" s="395"/>
      <c r="L40" s="395"/>
      <c r="M40" s="396"/>
      <c r="N40" s="396"/>
      <c r="O40" s="397"/>
    </row>
    <row r="41" spans="1:15" ht="13.2" x14ac:dyDescent="0.25">
      <c r="A41" s="394"/>
      <c r="B41" s="395"/>
      <c r="C41" s="395"/>
      <c r="D41" s="395"/>
      <c r="E41" s="395"/>
      <c r="F41" s="395"/>
      <c r="G41" s="395"/>
      <c r="H41" s="395"/>
      <c r="I41" s="395"/>
      <c r="J41" s="395"/>
      <c r="K41" s="395"/>
      <c r="L41" s="395"/>
      <c r="M41" s="396"/>
      <c r="N41" s="396"/>
      <c r="O41" s="397"/>
    </row>
    <row r="42" spans="1:15" ht="13.2" x14ac:dyDescent="0.25">
      <c r="A42" s="394"/>
      <c r="B42" s="395"/>
      <c r="C42" s="395"/>
      <c r="D42" s="395"/>
      <c r="E42" s="395"/>
      <c r="F42" s="395"/>
      <c r="G42" s="395"/>
      <c r="H42" s="395"/>
      <c r="I42" s="395"/>
      <c r="J42" s="395"/>
      <c r="K42" s="395"/>
      <c r="L42" s="395"/>
      <c r="M42" s="396"/>
      <c r="N42" s="396"/>
      <c r="O42" s="397"/>
    </row>
    <row r="43" spans="1:15" ht="13.2" x14ac:dyDescent="0.25">
      <c r="A43" s="394"/>
      <c r="B43" s="395"/>
      <c r="C43" s="395"/>
      <c r="D43" s="395"/>
      <c r="E43" s="395"/>
      <c r="F43" s="395"/>
      <c r="G43" s="395"/>
      <c r="H43" s="395"/>
      <c r="I43" s="395"/>
      <c r="J43" s="395"/>
      <c r="K43" s="395"/>
      <c r="L43" s="395"/>
      <c r="M43" s="396"/>
      <c r="N43" s="396"/>
      <c r="O43" s="397"/>
    </row>
    <row r="44" spans="1:15" ht="13.2" x14ac:dyDescent="0.25">
      <c r="A44" s="394"/>
      <c r="B44" s="395"/>
      <c r="C44" s="395"/>
      <c r="D44" s="395"/>
      <c r="E44" s="395"/>
      <c r="F44" s="395"/>
      <c r="G44" s="395"/>
      <c r="H44" s="395"/>
      <c r="I44" s="395"/>
      <c r="J44" s="395"/>
      <c r="K44" s="395"/>
      <c r="L44" s="395"/>
      <c r="M44" s="396"/>
      <c r="N44" s="396"/>
      <c r="O44" s="397"/>
    </row>
    <row r="45" spans="1:15" ht="13.2" x14ac:dyDescent="0.25">
      <c r="A45" s="394"/>
      <c r="B45" s="395"/>
      <c r="C45" s="395"/>
      <c r="D45" s="395"/>
      <c r="E45" s="395"/>
      <c r="F45" s="395"/>
      <c r="G45" s="395"/>
      <c r="H45" s="395"/>
      <c r="I45" s="395"/>
      <c r="J45" s="395"/>
      <c r="K45" s="395"/>
      <c r="L45" s="395"/>
      <c r="M45" s="396"/>
      <c r="N45" s="396"/>
      <c r="O45" s="397"/>
    </row>
    <row r="46" spans="1:15" ht="13.2" x14ac:dyDescent="0.25">
      <c r="A46" s="398"/>
      <c r="B46" s="399"/>
      <c r="C46" s="399"/>
      <c r="D46" s="399"/>
      <c r="E46" s="399"/>
      <c r="F46" s="399"/>
      <c r="G46" s="399"/>
      <c r="H46" s="399"/>
      <c r="I46" s="399"/>
      <c r="J46" s="399"/>
      <c r="K46" s="399"/>
      <c r="L46" s="399"/>
      <c r="M46" s="399"/>
      <c r="N46" s="399"/>
      <c r="O46" s="400"/>
    </row>
    <row r="47" spans="1:15" ht="13.2" x14ac:dyDescent="0.25">
      <c r="A47" s="398"/>
      <c r="B47" s="399"/>
      <c r="C47" s="399"/>
      <c r="D47" s="399"/>
      <c r="E47" s="399"/>
      <c r="F47" s="399"/>
      <c r="G47" s="399"/>
      <c r="H47" s="399"/>
      <c r="I47" s="399"/>
      <c r="J47" s="399"/>
      <c r="K47" s="399"/>
      <c r="L47" s="399"/>
      <c r="M47" s="399"/>
      <c r="N47" s="399"/>
      <c r="O47" s="400"/>
    </row>
    <row r="48" spans="1:15" ht="13.2" x14ac:dyDescent="0.25">
      <c r="A48" s="398"/>
      <c r="B48" s="399"/>
      <c r="C48" s="399"/>
      <c r="D48" s="399"/>
      <c r="E48" s="399"/>
      <c r="F48" s="399"/>
      <c r="G48" s="399"/>
      <c r="H48" s="399"/>
      <c r="I48" s="399"/>
      <c r="J48" s="399"/>
      <c r="K48" s="399"/>
      <c r="L48" s="399"/>
      <c r="M48" s="399"/>
      <c r="N48" s="399"/>
      <c r="O48" s="400"/>
    </row>
    <row r="49" spans="1:15" ht="13.2" x14ac:dyDescent="0.25">
      <c r="A49" s="398"/>
      <c r="B49" s="399"/>
      <c r="C49" s="399"/>
      <c r="D49" s="399"/>
      <c r="E49" s="399"/>
      <c r="F49" s="399"/>
      <c r="G49" s="399"/>
      <c r="H49" s="399"/>
      <c r="I49" s="399"/>
      <c r="J49" s="399"/>
      <c r="K49" s="399"/>
      <c r="L49" s="399"/>
      <c r="M49" s="399"/>
      <c r="N49" s="399"/>
      <c r="O49" s="400"/>
    </row>
    <row r="50" spans="1:15" ht="13.2" x14ac:dyDescent="0.25">
      <c r="A50" s="398"/>
      <c r="B50" s="399"/>
      <c r="C50" s="399"/>
      <c r="D50" s="399"/>
      <c r="E50" s="399"/>
      <c r="F50" s="399"/>
      <c r="G50" s="399"/>
      <c r="H50" s="399"/>
      <c r="I50" s="399"/>
      <c r="J50" s="399"/>
      <c r="K50" s="399"/>
      <c r="L50" s="399"/>
      <c r="M50" s="399"/>
      <c r="N50" s="399"/>
      <c r="O50" s="400"/>
    </row>
    <row r="51" spans="1:15" ht="13.2" x14ac:dyDescent="0.25">
      <c r="A51" s="401"/>
      <c r="B51" s="402"/>
      <c r="C51" s="402"/>
      <c r="D51" s="402"/>
      <c r="E51" s="402"/>
      <c r="F51" s="402"/>
      <c r="G51" s="402"/>
      <c r="H51" s="402"/>
      <c r="I51" s="402"/>
      <c r="J51" s="402"/>
      <c r="K51" s="402"/>
      <c r="L51" s="402"/>
      <c r="M51" s="402"/>
      <c r="N51" s="402"/>
      <c r="O51" s="403"/>
    </row>
    <row r="52" spans="1:15" x14ac:dyDescent="0.25">
      <c r="A52" s="114"/>
      <c r="B52" s="114"/>
      <c r="C52" s="114"/>
      <c r="D52" s="114"/>
      <c r="E52" s="114"/>
      <c r="F52" s="114"/>
      <c r="G52" s="114"/>
      <c r="H52" s="114"/>
      <c r="I52" s="114"/>
      <c r="J52" s="114"/>
      <c r="K52" s="114"/>
      <c r="L52" s="114"/>
    </row>
    <row r="53" spans="1:15" x14ac:dyDescent="0.25">
      <c r="A53" s="114"/>
      <c r="B53" s="114"/>
      <c r="C53" s="114"/>
      <c r="D53" s="114"/>
      <c r="E53" s="114"/>
      <c r="F53" s="114"/>
      <c r="G53" s="114"/>
      <c r="H53" s="114"/>
      <c r="I53" s="114"/>
      <c r="J53" s="114"/>
      <c r="K53" s="114"/>
      <c r="L53" s="114"/>
    </row>
    <row r="54" spans="1:15" x14ac:dyDescent="0.25">
      <c r="A54" s="114"/>
      <c r="B54" s="114"/>
      <c r="C54" s="114"/>
      <c r="D54" s="114"/>
      <c r="E54" s="114"/>
      <c r="F54" s="114"/>
      <c r="G54" s="114"/>
      <c r="H54" s="114"/>
      <c r="I54" s="114"/>
      <c r="J54" s="114"/>
      <c r="K54" s="114"/>
      <c r="L54" s="114"/>
    </row>
    <row r="55" spans="1:15" x14ac:dyDescent="0.25">
      <c r="A55" s="114"/>
      <c r="B55" s="114"/>
      <c r="C55" s="114"/>
      <c r="D55" s="114"/>
      <c r="E55" s="114"/>
      <c r="F55" s="114"/>
      <c r="G55" s="114"/>
      <c r="H55" s="114"/>
      <c r="I55" s="114"/>
      <c r="J55" s="114"/>
      <c r="K55" s="114"/>
      <c r="L55" s="114"/>
    </row>
    <row r="56" spans="1:15" x14ac:dyDescent="0.25">
      <c r="A56" s="114"/>
      <c r="B56" s="114"/>
      <c r="C56" s="114"/>
      <c r="D56" s="114"/>
      <c r="E56" s="114"/>
      <c r="F56" s="114"/>
      <c r="G56" s="114"/>
      <c r="H56" s="114"/>
      <c r="I56" s="114"/>
      <c r="J56" s="114"/>
      <c r="K56" s="114"/>
      <c r="L56" s="114"/>
    </row>
    <row r="57" spans="1:15" x14ac:dyDescent="0.25">
      <c r="A57" s="114"/>
      <c r="B57" s="114"/>
      <c r="C57" s="114"/>
      <c r="D57" s="114"/>
      <c r="E57" s="114"/>
      <c r="F57" s="114"/>
      <c r="G57" s="114"/>
      <c r="H57" s="114"/>
      <c r="I57" s="114"/>
      <c r="J57" s="114"/>
      <c r="K57" s="114"/>
      <c r="L57" s="114"/>
    </row>
    <row r="58" spans="1:15" x14ac:dyDescent="0.25">
      <c r="A58" s="114"/>
      <c r="B58" s="114"/>
      <c r="C58" s="114"/>
      <c r="D58" s="114"/>
      <c r="E58" s="114"/>
      <c r="F58" s="114"/>
      <c r="G58" s="114"/>
      <c r="H58" s="114"/>
      <c r="I58" s="114"/>
      <c r="J58" s="114"/>
      <c r="K58" s="114"/>
      <c r="L58" s="114"/>
    </row>
    <row r="59" spans="1:15" x14ac:dyDescent="0.25">
      <c r="A59" s="114"/>
      <c r="B59" s="114"/>
      <c r="C59" s="114"/>
      <c r="D59" s="114"/>
      <c r="E59" s="114"/>
      <c r="F59" s="114"/>
      <c r="G59" s="114"/>
      <c r="H59" s="114"/>
      <c r="I59" s="114"/>
      <c r="J59" s="114"/>
      <c r="K59" s="114"/>
      <c r="L59" s="114"/>
    </row>
  </sheetData>
  <sheetProtection algorithmName="SHA-512" hashValue="ktWdpaLrlPGPg8TTIq2sQF21oekwkyILdqKMW8RZS53Smm3YnmRTgdc7cnh40zXo9SlTrbvXAj2V3FYXl9BiaA==" saltValue="O/F6tpxLFZPSQgt/ubTfvg==" spinCount="100000" sheet="1" objects="1" scenarios="1"/>
  <mergeCells count="8">
    <mergeCell ref="A3:B3"/>
    <mergeCell ref="A7:O8"/>
    <mergeCell ref="A1:O1"/>
    <mergeCell ref="A10:O51"/>
    <mergeCell ref="A9:O9"/>
    <mergeCell ref="A5:O5"/>
    <mergeCell ref="D6:L6"/>
    <mergeCell ref="E2:K2"/>
  </mergeCells>
  <phoneticPr fontId="3" type="noConversion"/>
  <pageMargins left="0.75" right="0.25" top="0.25" bottom="0.5" header="0.5" footer="0.25"/>
  <pageSetup scale="76" orientation="landscape" verticalDpi="598"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0"/>
  <sheetViews>
    <sheetView zoomScaleNormal="100" workbookViewId="0">
      <pane ySplit="5" topLeftCell="A6" activePane="bottomLeft" state="frozen"/>
      <selection pane="bottomLeft" activeCell="A4" sqref="A4"/>
    </sheetView>
  </sheetViews>
  <sheetFormatPr defaultRowHeight="13.2" x14ac:dyDescent="0.25"/>
  <cols>
    <col min="1" max="1" width="9.109375" style="6" customWidth="1"/>
    <col min="2" max="2" width="36.44140625" style="4" bestFit="1" customWidth="1"/>
    <col min="3" max="3" width="10.44140625" style="4" bestFit="1" customWidth="1"/>
    <col min="4" max="4" width="11.5546875" style="4" customWidth="1"/>
    <col min="5" max="5" width="15.44140625" style="4" hidden="1" customWidth="1"/>
    <col min="6" max="6" width="11.6640625" style="4" hidden="1" customWidth="1"/>
    <col min="7" max="7" width="13.109375" style="4" customWidth="1"/>
    <col min="8" max="8" width="12" style="4" customWidth="1"/>
  </cols>
  <sheetData>
    <row r="1" spans="1:8" s="32" customFormat="1" x14ac:dyDescent="0.25">
      <c r="A1" s="409" t="s">
        <v>352</v>
      </c>
      <c r="B1" s="409"/>
      <c r="C1" s="409"/>
      <c r="D1" s="409"/>
      <c r="E1" s="409"/>
      <c r="F1" s="409"/>
      <c r="G1" s="409"/>
      <c r="H1" s="409"/>
    </row>
    <row r="2" spans="1:8" s="32" customFormat="1" ht="18.75" customHeight="1" x14ac:dyDescent="0.25">
      <c r="A2" s="410" t="s">
        <v>303</v>
      </c>
      <c r="B2" s="410"/>
      <c r="C2" s="410"/>
      <c r="D2" s="410"/>
      <c r="E2" s="410"/>
      <c r="F2" s="410"/>
      <c r="G2" s="410"/>
      <c r="H2" s="410"/>
    </row>
    <row r="3" spans="1:8" s="32" customFormat="1" ht="13.8" thickBot="1" x14ac:dyDescent="0.3">
      <c r="A3" s="34"/>
      <c r="B3" s="35"/>
      <c r="C3" s="35"/>
      <c r="D3" s="35"/>
      <c r="E3" s="35"/>
      <c r="F3" s="35"/>
      <c r="G3" s="35"/>
      <c r="H3" s="35"/>
    </row>
    <row r="4" spans="1:8" s="38" customFormat="1" ht="25.5" customHeight="1" thickBot="1" x14ac:dyDescent="0.3">
      <c r="A4" s="36"/>
      <c r="B4" s="37"/>
      <c r="C4" s="37"/>
      <c r="D4" s="411" t="s">
        <v>359</v>
      </c>
      <c r="E4" s="412"/>
      <c r="F4" s="412"/>
      <c r="G4" s="412"/>
      <c r="H4" s="413"/>
    </row>
    <row r="5" spans="1:8" s="38" customFormat="1" ht="88.5" customHeight="1" thickBot="1" x14ac:dyDescent="0.3">
      <c r="A5" s="39" t="s">
        <v>190</v>
      </c>
      <c r="B5" s="40" t="s">
        <v>191</v>
      </c>
      <c r="C5" s="41" t="s">
        <v>192</v>
      </c>
      <c r="D5" s="42" t="s">
        <v>361</v>
      </c>
      <c r="E5" s="43" t="s">
        <v>245</v>
      </c>
      <c r="F5" s="43" t="s">
        <v>72</v>
      </c>
      <c r="G5" s="43" t="s">
        <v>362</v>
      </c>
      <c r="H5" s="44" t="s">
        <v>73</v>
      </c>
    </row>
    <row r="6" spans="1:8" ht="18" customHeight="1" thickBot="1" x14ac:dyDescent="0.3">
      <c r="A6" s="264">
        <v>185</v>
      </c>
      <c r="B6" s="265" t="s">
        <v>99</v>
      </c>
      <c r="C6" s="266" t="s">
        <v>287</v>
      </c>
      <c r="D6" s="63">
        <v>193612</v>
      </c>
      <c r="E6" s="58">
        <v>0</v>
      </c>
      <c r="F6" s="59">
        <v>174095</v>
      </c>
      <c r="G6" s="60">
        <v>2910</v>
      </c>
      <c r="H6" s="61">
        <f t="shared" ref="H6:H38" si="0">SUM(D6,G6)</f>
        <v>196522</v>
      </c>
    </row>
    <row r="7" spans="1:8" ht="18" customHeight="1" thickBot="1" x14ac:dyDescent="0.3">
      <c r="A7" s="267">
        <v>127</v>
      </c>
      <c r="B7" s="268" t="s">
        <v>100</v>
      </c>
      <c r="C7" s="269" t="s">
        <v>287</v>
      </c>
      <c r="D7" s="64">
        <v>137456</v>
      </c>
      <c r="E7" s="59">
        <v>0</v>
      </c>
      <c r="F7" s="59">
        <v>271092</v>
      </c>
      <c r="G7" s="60">
        <v>3630</v>
      </c>
      <c r="H7" s="61">
        <f t="shared" si="0"/>
        <v>141086</v>
      </c>
    </row>
    <row r="8" spans="1:8" ht="18" customHeight="1" thickBot="1" x14ac:dyDescent="0.3">
      <c r="A8" s="267">
        <v>220</v>
      </c>
      <c r="B8" s="268" t="s">
        <v>241</v>
      </c>
      <c r="C8" s="269" t="s">
        <v>294</v>
      </c>
      <c r="D8" s="64">
        <v>91921</v>
      </c>
      <c r="E8" s="59"/>
      <c r="F8" s="59"/>
      <c r="G8" s="60">
        <v>0</v>
      </c>
      <c r="H8" s="61">
        <f t="shared" si="0"/>
        <v>91921</v>
      </c>
    </row>
    <row r="9" spans="1:8" ht="18" customHeight="1" thickBot="1" x14ac:dyDescent="0.3">
      <c r="A9" s="267">
        <v>149</v>
      </c>
      <c r="B9" s="268" t="s">
        <v>101</v>
      </c>
      <c r="C9" s="269" t="s">
        <v>287</v>
      </c>
      <c r="D9" s="64">
        <v>124085</v>
      </c>
      <c r="E9" s="59">
        <v>0</v>
      </c>
      <c r="F9" s="59">
        <v>262515</v>
      </c>
      <c r="G9" s="60">
        <v>3113</v>
      </c>
      <c r="H9" s="61">
        <f t="shared" si="0"/>
        <v>127198</v>
      </c>
    </row>
    <row r="10" spans="1:8" ht="18" customHeight="1" thickBot="1" x14ac:dyDescent="0.3">
      <c r="A10" s="267">
        <v>91</v>
      </c>
      <c r="B10" s="268" t="s">
        <v>102</v>
      </c>
      <c r="C10" s="269" t="s">
        <v>287</v>
      </c>
      <c r="D10" s="64">
        <v>147126</v>
      </c>
      <c r="E10" s="59">
        <v>0</v>
      </c>
      <c r="F10" s="59">
        <v>114195</v>
      </c>
      <c r="G10" s="60">
        <v>3255</v>
      </c>
      <c r="H10" s="61">
        <f t="shared" si="0"/>
        <v>150381</v>
      </c>
    </row>
    <row r="11" spans="1:8" ht="18" customHeight="1" thickBot="1" x14ac:dyDescent="0.3">
      <c r="A11" s="267">
        <v>903</v>
      </c>
      <c r="B11" s="268" t="s">
        <v>304</v>
      </c>
      <c r="C11" s="269" t="s">
        <v>294</v>
      </c>
      <c r="D11" s="64">
        <v>119921</v>
      </c>
      <c r="E11" s="59"/>
      <c r="F11" s="59"/>
      <c r="G11" s="60">
        <v>0</v>
      </c>
      <c r="H11" s="61">
        <f t="shared" si="0"/>
        <v>119921</v>
      </c>
    </row>
    <row r="12" spans="1:8" ht="18" customHeight="1" thickBot="1" x14ac:dyDescent="0.3">
      <c r="A12" s="267">
        <v>129</v>
      </c>
      <c r="B12" s="268" t="s">
        <v>291</v>
      </c>
      <c r="C12" s="269" t="s">
        <v>290</v>
      </c>
      <c r="D12" s="64">
        <v>39368</v>
      </c>
      <c r="E12" s="59">
        <v>0</v>
      </c>
      <c r="F12" s="59">
        <v>65490</v>
      </c>
      <c r="G12" s="60">
        <v>1110</v>
      </c>
      <c r="H12" s="61">
        <f t="shared" si="0"/>
        <v>40478</v>
      </c>
    </row>
    <row r="13" spans="1:8" ht="18" customHeight="1" thickBot="1" x14ac:dyDescent="0.3">
      <c r="A13" s="267">
        <v>38</v>
      </c>
      <c r="B13" s="268" t="s">
        <v>103</v>
      </c>
      <c r="C13" s="269" t="s">
        <v>287</v>
      </c>
      <c r="D13" s="64">
        <v>136290</v>
      </c>
      <c r="E13" s="59">
        <v>0</v>
      </c>
      <c r="F13" s="59">
        <v>209537</v>
      </c>
      <c r="G13" s="60">
        <v>3098</v>
      </c>
      <c r="H13" s="61">
        <f t="shared" si="0"/>
        <v>139388</v>
      </c>
    </row>
    <row r="14" spans="1:8" ht="18" customHeight="1" thickBot="1" x14ac:dyDescent="0.3">
      <c r="A14" s="267">
        <v>221</v>
      </c>
      <c r="B14" s="268" t="s">
        <v>242</v>
      </c>
      <c r="C14" s="269" t="s">
        <v>294</v>
      </c>
      <c r="D14" s="64">
        <v>160135</v>
      </c>
      <c r="E14" s="59"/>
      <c r="F14" s="59"/>
      <c r="G14" s="60">
        <v>0</v>
      </c>
      <c r="H14" s="61">
        <f t="shared" si="0"/>
        <v>160135</v>
      </c>
    </row>
    <row r="15" spans="1:8" ht="18" customHeight="1" thickBot="1" x14ac:dyDescent="0.3">
      <c r="A15" s="267">
        <v>243</v>
      </c>
      <c r="B15" s="268" t="s">
        <v>104</v>
      </c>
      <c r="C15" s="269" t="s">
        <v>287</v>
      </c>
      <c r="D15" s="64">
        <v>218124</v>
      </c>
      <c r="E15" s="59">
        <v>0</v>
      </c>
      <c r="F15" s="59">
        <v>75057</v>
      </c>
      <c r="G15" s="60">
        <v>3285</v>
      </c>
      <c r="H15" s="61">
        <f t="shared" si="0"/>
        <v>221409</v>
      </c>
    </row>
    <row r="16" spans="1:8" ht="18" customHeight="1" thickBot="1" x14ac:dyDescent="0.3">
      <c r="A16" s="267">
        <v>4</v>
      </c>
      <c r="B16" s="268" t="s">
        <v>105</v>
      </c>
      <c r="C16" s="269" t="s">
        <v>287</v>
      </c>
      <c r="D16" s="64">
        <v>163800</v>
      </c>
      <c r="E16" s="59">
        <v>0</v>
      </c>
      <c r="F16" s="59">
        <v>185344</v>
      </c>
      <c r="G16" s="60">
        <v>2925</v>
      </c>
      <c r="H16" s="61">
        <f t="shared" si="0"/>
        <v>166725</v>
      </c>
    </row>
    <row r="17" spans="1:8" ht="18" customHeight="1" thickBot="1" x14ac:dyDescent="0.3">
      <c r="A17" s="267">
        <v>5</v>
      </c>
      <c r="B17" s="268" t="s">
        <v>106</v>
      </c>
      <c r="C17" s="269" t="s">
        <v>287</v>
      </c>
      <c r="D17" s="64">
        <v>174474</v>
      </c>
      <c r="E17" s="59">
        <v>0</v>
      </c>
      <c r="F17" s="59">
        <v>185135</v>
      </c>
      <c r="G17" s="60">
        <v>2693</v>
      </c>
      <c r="H17" s="61">
        <f t="shared" si="0"/>
        <v>177167</v>
      </c>
    </row>
    <row r="18" spans="1:8" ht="18" customHeight="1" thickBot="1" x14ac:dyDescent="0.3">
      <c r="A18" s="267">
        <v>167</v>
      </c>
      <c r="B18" s="268" t="s">
        <v>302</v>
      </c>
      <c r="C18" s="269" t="s">
        <v>289</v>
      </c>
      <c r="D18" s="64">
        <v>95904</v>
      </c>
      <c r="E18" s="59">
        <v>0</v>
      </c>
      <c r="F18" s="59">
        <v>60358</v>
      </c>
      <c r="G18" s="60">
        <v>3330</v>
      </c>
      <c r="H18" s="61">
        <f t="shared" si="0"/>
        <v>99234</v>
      </c>
    </row>
    <row r="19" spans="1:8" ht="18" customHeight="1" thickBot="1" x14ac:dyDescent="0.3">
      <c r="A19" s="267">
        <v>179</v>
      </c>
      <c r="B19" s="268" t="s">
        <v>107</v>
      </c>
      <c r="C19" s="269" t="s">
        <v>290</v>
      </c>
      <c r="D19" s="64">
        <v>343761</v>
      </c>
      <c r="E19" s="59">
        <v>0</v>
      </c>
      <c r="F19" s="59">
        <v>158720</v>
      </c>
      <c r="G19" s="60">
        <v>7103</v>
      </c>
      <c r="H19" s="61">
        <f t="shared" si="0"/>
        <v>350864</v>
      </c>
    </row>
    <row r="20" spans="1:8" ht="16.95" customHeight="1" thickBot="1" x14ac:dyDescent="0.3">
      <c r="A20" s="267">
        <v>323</v>
      </c>
      <c r="B20" s="268" t="s">
        <v>108</v>
      </c>
      <c r="C20" s="269" t="s">
        <v>287</v>
      </c>
      <c r="D20" s="64">
        <v>138346</v>
      </c>
      <c r="E20" s="59">
        <v>0</v>
      </c>
      <c r="F20" s="59">
        <v>183498</v>
      </c>
      <c r="G20" s="60">
        <v>2348</v>
      </c>
      <c r="H20" s="61">
        <f t="shared" si="0"/>
        <v>140694</v>
      </c>
    </row>
    <row r="21" spans="1:8" ht="18" customHeight="1" thickBot="1" x14ac:dyDescent="0.3">
      <c r="A21" s="267">
        <v>83</v>
      </c>
      <c r="B21" s="268" t="s">
        <v>109</v>
      </c>
      <c r="C21" s="269" t="s">
        <v>287</v>
      </c>
      <c r="D21" s="64">
        <v>85140</v>
      </c>
      <c r="E21" s="59">
        <v>0</v>
      </c>
      <c r="F21" s="59">
        <v>179760</v>
      </c>
      <c r="G21" s="60">
        <v>2475</v>
      </c>
      <c r="H21" s="61">
        <f t="shared" si="0"/>
        <v>87615</v>
      </c>
    </row>
    <row r="22" spans="1:8" ht="18" customHeight="1" thickBot="1" x14ac:dyDescent="0.3">
      <c r="A22" s="267">
        <v>660</v>
      </c>
      <c r="B22" s="268" t="s">
        <v>299</v>
      </c>
      <c r="C22" s="269" t="s">
        <v>287</v>
      </c>
      <c r="D22" s="64">
        <v>99561</v>
      </c>
      <c r="E22" s="59">
        <v>0</v>
      </c>
      <c r="F22" s="59">
        <v>49447</v>
      </c>
      <c r="G22" s="60">
        <v>3233</v>
      </c>
      <c r="H22" s="61">
        <f t="shared" si="0"/>
        <v>102794</v>
      </c>
    </row>
    <row r="23" spans="1:8" ht="18" customHeight="1" thickBot="1" x14ac:dyDescent="0.3">
      <c r="A23" s="267">
        <v>164</v>
      </c>
      <c r="B23" s="268" t="s">
        <v>110</v>
      </c>
      <c r="C23" s="269" t="s">
        <v>289</v>
      </c>
      <c r="D23" s="64">
        <v>175016</v>
      </c>
      <c r="E23" s="59">
        <v>0</v>
      </c>
      <c r="F23" s="59">
        <v>203001</v>
      </c>
      <c r="G23" s="60">
        <v>5010</v>
      </c>
      <c r="H23" s="61">
        <f t="shared" si="0"/>
        <v>180026</v>
      </c>
    </row>
    <row r="24" spans="1:8" ht="18" customHeight="1" thickBot="1" x14ac:dyDescent="0.3">
      <c r="A24" s="267">
        <v>60</v>
      </c>
      <c r="B24" s="268" t="s">
        <v>111</v>
      </c>
      <c r="C24" s="269" t="s">
        <v>287</v>
      </c>
      <c r="D24" s="64">
        <v>107793</v>
      </c>
      <c r="E24" s="59">
        <v>0</v>
      </c>
      <c r="F24" s="59">
        <v>141489</v>
      </c>
      <c r="G24" s="60">
        <v>3098</v>
      </c>
      <c r="H24" s="61">
        <f t="shared" si="0"/>
        <v>110891</v>
      </c>
    </row>
    <row r="25" spans="1:8" ht="18" customHeight="1" thickBot="1" x14ac:dyDescent="0.3">
      <c r="A25" s="267">
        <v>92</v>
      </c>
      <c r="B25" s="268" t="s">
        <v>112</v>
      </c>
      <c r="C25" s="269" t="s">
        <v>287</v>
      </c>
      <c r="D25" s="64">
        <v>203008</v>
      </c>
      <c r="E25" s="59">
        <v>0</v>
      </c>
      <c r="F25" s="59">
        <v>220077</v>
      </c>
      <c r="G25" s="60">
        <v>3120</v>
      </c>
      <c r="H25" s="61">
        <f t="shared" si="0"/>
        <v>206128</v>
      </c>
    </row>
    <row r="26" spans="1:8" ht="18" customHeight="1" thickBot="1" x14ac:dyDescent="0.3">
      <c r="A26" s="267">
        <v>82</v>
      </c>
      <c r="B26" s="268" t="s">
        <v>113</v>
      </c>
      <c r="C26" s="269" t="s">
        <v>287</v>
      </c>
      <c r="D26" s="64">
        <v>157212</v>
      </c>
      <c r="E26" s="59">
        <v>0</v>
      </c>
      <c r="F26" s="59">
        <v>136708</v>
      </c>
      <c r="G26" s="60">
        <v>2970</v>
      </c>
      <c r="H26" s="61">
        <f t="shared" si="0"/>
        <v>160182</v>
      </c>
    </row>
    <row r="27" spans="1:8" ht="18" customHeight="1" thickBot="1" x14ac:dyDescent="0.3">
      <c r="A27" s="267">
        <v>100</v>
      </c>
      <c r="B27" s="268" t="s">
        <v>114</v>
      </c>
      <c r="C27" s="269" t="s">
        <v>290</v>
      </c>
      <c r="D27" s="64">
        <v>207825</v>
      </c>
      <c r="E27" s="59">
        <v>0</v>
      </c>
      <c r="F27" s="59">
        <v>200930</v>
      </c>
      <c r="G27" s="60">
        <v>6113</v>
      </c>
      <c r="H27" s="61">
        <f t="shared" si="0"/>
        <v>213938</v>
      </c>
    </row>
    <row r="28" spans="1:8" ht="18" customHeight="1" thickBot="1" x14ac:dyDescent="0.3">
      <c r="A28" s="267">
        <v>131</v>
      </c>
      <c r="B28" s="268" t="s">
        <v>322</v>
      </c>
      <c r="C28" s="269" t="s">
        <v>287</v>
      </c>
      <c r="D28" s="64">
        <v>0</v>
      </c>
      <c r="E28" s="59"/>
      <c r="F28" s="59"/>
      <c r="G28" s="60">
        <v>0</v>
      </c>
      <c r="H28" s="61">
        <f t="shared" si="0"/>
        <v>0</v>
      </c>
    </row>
    <row r="29" spans="1:8" ht="18" customHeight="1" thickBot="1" x14ac:dyDescent="0.3">
      <c r="A29" s="267">
        <v>240</v>
      </c>
      <c r="B29" s="268" t="s">
        <v>115</v>
      </c>
      <c r="C29" s="269" t="s">
        <v>287</v>
      </c>
      <c r="D29" s="64">
        <v>189635</v>
      </c>
      <c r="E29" s="59">
        <v>0</v>
      </c>
      <c r="F29" s="59">
        <v>89480</v>
      </c>
      <c r="G29" s="60">
        <v>2933</v>
      </c>
      <c r="H29" s="61">
        <f t="shared" si="0"/>
        <v>192568</v>
      </c>
    </row>
    <row r="30" spans="1:8" ht="18" customHeight="1" thickBot="1" x14ac:dyDescent="0.3">
      <c r="A30" s="267">
        <v>186</v>
      </c>
      <c r="B30" s="268" t="s">
        <v>116</v>
      </c>
      <c r="C30" s="269" t="s">
        <v>288</v>
      </c>
      <c r="D30" s="64">
        <v>162870</v>
      </c>
      <c r="E30" s="59">
        <v>0</v>
      </c>
      <c r="F30" s="59">
        <v>139528</v>
      </c>
      <c r="G30" s="60">
        <v>4575</v>
      </c>
      <c r="H30" s="61">
        <f t="shared" si="0"/>
        <v>167445</v>
      </c>
    </row>
    <row r="31" spans="1:8" ht="18" customHeight="1" thickBot="1" x14ac:dyDescent="0.3">
      <c r="A31" s="267">
        <v>10</v>
      </c>
      <c r="B31" s="268" t="s">
        <v>117</v>
      </c>
      <c r="C31" s="269" t="s">
        <v>287</v>
      </c>
      <c r="D31" s="64">
        <v>126360</v>
      </c>
      <c r="E31" s="59">
        <v>0</v>
      </c>
      <c r="F31" s="59">
        <v>198759</v>
      </c>
      <c r="G31" s="60">
        <v>3645</v>
      </c>
      <c r="H31" s="61">
        <f t="shared" si="0"/>
        <v>130005</v>
      </c>
    </row>
    <row r="32" spans="1:8" ht="18" customHeight="1" thickBot="1" x14ac:dyDescent="0.3">
      <c r="A32" s="267">
        <v>57</v>
      </c>
      <c r="B32" s="268" t="s">
        <v>118</v>
      </c>
      <c r="C32" s="269" t="s">
        <v>290</v>
      </c>
      <c r="D32" s="64">
        <v>210720</v>
      </c>
      <c r="E32" s="59"/>
      <c r="F32" s="59"/>
      <c r="G32" s="60">
        <v>6585</v>
      </c>
      <c r="H32" s="61">
        <f t="shared" si="0"/>
        <v>217305</v>
      </c>
    </row>
    <row r="33" spans="1:8" ht="18" customHeight="1" thickBot="1" x14ac:dyDescent="0.3">
      <c r="A33" s="267">
        <v>49</v>
      </c>
      <c r="B33" s="268" t="s">
        <v>301</v>
      </c>
      <c r="C33" s="269" t="s">
        <v>289</v>
      </c>
      <c r="D33" s="64">
        <v>156862</v>
      </c>
      <c r="E33" s="59">
        <v>0</v>
      </c>
      <c r="F33" s="59">
        <v>117363</v>
      </c>
      <c r="G33" s="60">
        <v>5498</v>
      </c>
      <c r="H33" s="61">
        <f t="shared" si="0"/>
        <v>162360</v>
      </c>
    </row>
    <row r="34" spans="1:8" ht="18" customHeight="1" thickBot="1" x14ac:dyDescent="0.3">
      <c r="A34" s="267">
        <v>12</v>
      </c>
      <c r="B34" s="268" t="s">
        <v>353</v>
      </c>
      <c r="C34" s="269" t="s">
        <v>290</v>
      </c>
      <c r="D34" s="64">
        <v>237398</v>
      </c>
      <c r="E34" s="59"/>
      <c r="F34" s="59"/>
      <c r="G34" s="60">
        <v>8205</v>
      </c>
      <c r="H34" s="61">
        <f t="shared" si="0"/>
        <v>245603</v>
      </c>
    </row>
    <row r="35" spans="1:8" ht="18" customHeight="1" thickBot="1" x14ac:dyDescent="0.3">
      <c r="A35" s="267">
        <v>270</v>
      </c>
      <c r="B35" s="268" t="s">
        <v>119</v>
      </c>
      <c r="C35" s="269" t="s">
        <v>287</v>
      </c>
      <c r="D35" s="64">
        <v>126360</v>
      </c>
      <c r="E35" s="59">
        <v>0</v>
      </c>
      <c r="F35" s="59">
        <v>94895</v>
      </c>
      <c r="G35" s="60">
        <v>3510</v>
      </c>
      <c r="H35" s="61">
        <f t="shared" si="0"/>
        <v>129870</v>
      </c>
    </row>
    <row r="36" spans="1:8" ht="18" customHeight="1" thickBot="1" x14ac:dyDescent="0.3">
      <c r="A36" s="267">
        <v>290</v>
      </c>
      <c r="B36" s="268" t="s">
        <v>120</v>
      </c>
      <c r="C36" s="269" t="s">
        <v>287</v>
      </c>
      <c r="D36" s="64">
        <v>201096</v>
      </c>
      <c r="E36" s="59">
        <v>0</v>
      </c>
      <c r="F36" s="59">
        <v>197976</v>
      </c>
      <c r="G36" s="60">
        <v>2835</v>
      </c>
      <c r="H36" s="61">
        <f t="shared" si="0"/>
        <v>203931</v>
      </c>
    </row>
    <row r="37" spans="1:8" ht="18" customHeight="1" thickBot="1" x14ac:dyDescent="0.3">
      <c r="A37" s="267">
        <v>85</v>
      </c>
      <c r="B37" s="268" t="s">
        <v>121</v>
      </c>
      <c r="C37" s="269" t="s">
        <v>289</v>
      </c>
      <c r="D37" s="64">
        <v>104907</v>
      </c>
      <c r="E37" s="59">
        <v>0</v>
      </c>
      <c r="F37" s="59">
        <v>210693</v>
      </c>
      <c r="G37" s="60">
        <v>2723</v>
      </c>
      <c r="H37" s="61">
        <f t="shared" si="0"/>
        <v>107630</v>
      </c>
    </row>
    <row r="38" spans="1:8" ht="18" customHeight="1" thickBot="1" x14ac:dyDescent="0.3">
      <c r="A38" s="267">
        <v>58</v>
      </c>
      <c r="B38" s="268" t="s">
        <v>122</v>
      </c>
      <c r="C38" s="269" t="s">
        <v>287</v>
      </c>
      <c r="D38" s="64">
        <v>112252</v>
      </c>
      <c r="E38" s="59">
        <v>0</v>
      </c>
      <c r="F38" s="59">
        <v>529935</v>
      </c>
      <c r="G38" s="60">
        <v>1995</v>
      </c>
      <c r="H38" s="61">
        <f t="shared" si="0"/>
        <v>114247</v>
      </c>
    </row>
    <row r="39" spans="1:8" ht="18" customHeight="1" thickBot="1" x14ac:dyDescent="0.3">
      <c r="A39" s="267">
        <v>61</v>
      </c>
      <c r="B39" s="268" t="s">
        <v>123</v>
      </c>
      <c r="C39" s="269" t="s">
        <v>287</v>
      </c>
      <c r="D39" s="64">
        <v>184972</v>
      </c>
      <c r="E39" s="62">
        <v>0</v>
      </c>
      <c r="F39" s="59">
        <v>96660</v>
      </c>
      <c r="G39" s="60">
        <v>3930</v>
      </c>
      <c r="H39" s="61">
        <f t="shared" ref="H39:H71" si="1">SUM(D39,G39)</f>
        <v>188902</v>
      </c>
    </row>
    <row r="40" spans="1:8" ht="18" customHeight="1" thickBot="1" x14ac:dyDescent="0.3">
      <c r="A40" s="267">
        <v>14</v>
      </c>
      <c r="B40" s="268" t="s">
        <v>124</v>
      </c>
      <c r="C40" s="269" t="s">
        <v>287</v>
      </c>
      <c r="D40" s="64">
        <v>126440</v>
      </c>
      <c r="E40" s="62">
        <v>0</v>
      </c>
      <c r="F40" s="59">
        <v>342357</v>
      </c>
      <c r="G40" s="60">
        <v>3270</v>
      </c>
      <c r="H40" s="61">
        <f t="shared" si="1"/>
        <v>129710</v>
      </c>
    </row>
    <row r="41" spans="1:8" ht="18" customHeight="1" thickBot="1" x14ac:dyDescent="0.3">
      <c r="A41" s="267">
        <v>115</v>
      </c>
      <c r="B41" s="268" t="s">
        <v>125</v>
      </c>
      <c r="C41" s="269" t="s">
        <v>287</v>
      </c>
      <c r="D41" s="64">
        <v>153912</v>
      </c>
      <c r="E41" s="62">
        <v>0</v>
      </c>
      <c r="F41" s="59">
        <v>114807</v>
      </c>
      <c r="G41" s="60">
        <v>2723</v>
      </c>
      <c r="H41" s="61">
        <f t="shared" si="1"/>
        <v>156635</v>
      </c>
    </row>
    <row r="42" spans="1:8" ht="18" customHeight="1" thickBot="1" x14ac:dyDescent="0.3">
      <c r="A42" s="267">
        <v>121</v>
      </c>
      <c r="B42" s="268" t="s">
        <v>126</v>
      </c>
      <c r="C42" s="269" t="s">
        <v>287</v>
      </c>
      <c r="D42" s="64">
        <v>95090</v>
      </c>
      <c r="E42" s="62">
        <v>0</v>
      </c>
      <c r="F42" s="59">
        <v>295180</v>
      </c>
      <c r="G42" s="60">
        <v>2775</v>
      </c>
      <c r="H42" s="61">
        <f t="shared" si="1"/>
        <v>97865</v>
      </c>
    </row>
    <row r="43" spans="1:8" ht="18" customHeight="1" thickBot="1" x14ac:dyDescent="0.3">
      <c r="A43" s="267">
        <v>300</v>
      </c>
      <c r="B43" s="268" t="s">
        <v>127</v>
      </c>
      <c r="C43" s="269" t="s">
        <v>287</v>
      </c>
      <c r="D43" s="64">
        <v>184245</v>
      </c>
      <c r="E43" s="62">
        <v>0</v>
      </c>
      <c r="F43" s="59">
        <v>131670</v>
      </c>
      <c r="G43" s="60">
        <v>2663</v>
      </c>
      <c r="H43" s="61">
        <f t="shared" si="1"/>
        <v>186908</v>
      </c>
    </row>
    <row r="44" spans="1:8" ht="18" customHeight="1" thickBot="1" x14ac:dyDescent="0.3">
      <c r="A44" s="267">
        <v>320</v>
      </c>
      <c r="B44" s="268" t="s">
        <v>323</v>
      </c>
      <c r="C44" s="269" t="s">
        <v>289</v>
      </c>
      <c r="D44" s="64">
        <v>160758</v>
      </c>
      <c r="E44" s="62"/>
      <c r="F44" s="59"/>
      <c r="G44" s="60">
        <v>5153</v>
      </c>
      <c r="H44" s="61">
        <f t="shared" si="1"/>
        <v>165911</v>
      </c>
    </row>
    <row r="45" spans="1:8" ht="18" customHeight="1" thickBot="1" x14ac:dyDescent="0.3">
      <c r="A45" s="267">
        <v>768</v>
      </c>
      <c r="B45" s="268" t="s">
        <v>244</v>
      </c>
      <c r="C45" s="269" t="s">
        <v>294</v>
      </c>
      <c r="D45" s="64">
        <v>62390</v>
      </c>
      <c r="E45" s="62"/>
      <c r="F45" s="59"/>
      <c r="G45" s="60">
        <v>0</v>
      </c>
      <c r="H45" s="61">
        <f t="shared" si="1"/>
        <v>62390</v>
      </c>
    </row>
    <row r="46" spans="1:8" ht="18" customHeight="1" thickBot="1" x14ac:dyDescent="0.3">
      <c r="A46" s="267">
        <v>76</v>
      </c>
      <c r="B46" s="268" t="s">
        <v>128</v>
      </c>
      <c r="C46" s="269" t="s">
        <v>287</v>
      </c>
      <c r="D46" s="64">
        <v>170962</v>
      </c>
      <c r="E46" s="62">
        <v>0</v>
      </c>
      <c r="F46" s="59">
        <v>179014</v>
      </c>
      <c r="G46" s="60">
        <v>3068</v>
      </c>
      <c r="H46" s="61">
        <f t="shared" si="1"/>
        <v>174030</v>
      </c>
    </row>
    <row r="47" spans="1:8" ht="18" customHeight="1" thickBot="1" x14ac:dyDescent="0.3">
      <c r="A47" s="267">
        <v>335</v>
      </c>
      <c r="B47" s="268" t="s">
        <v>129</v>
      </c>
      <c r="C47" s="269" t="s">
        <v>290</v>
      </c>
      <c r="D47" s="64">
        <v>396752</v>
      </c>
      <c r="E47" s="62">
        <v>0</v>
      </c>
      <c r="F47" s="59">
        <v>264860</v>
      </c>
      <c r="G47" s="60">
        <v>8220</v>
      </c>
      <c r="H47" s="61">
        <f t="shared" si="1"/>
        <v>404972</v>
      </c>
    </row>
    <row r="48" spans="1:8" ht="18" customHeight="1" thickBot="1" x14ac:dyDescent="0.3">
      <c r="A48" s="267">
        <v>325</v>
      </c>
      <c r="B48" s="268" t="s">
        <v>130</v>
      </c>
      <c r="C48" s="269" t="s">
        <v>287</v>
      </c>
      <c r="D48" s="64">
        <v>310930</v>
      </c>
      <c r="E48" s="62">
        <v>0</v>
      </c>
      <c r="F48" s="59">
        <v>73421</v>
      </c>
      <c r="G48" s="60">
        <v>4425</v>
      </c>
      <c r="H48" s="61">
        <f t="shared" si="1"/>
        <v>315355</v>
      </c>
    </row>
    <row r="49" spans="1:8" ht="18" customHeight="1" thickBot="1" x14ac:dyDescent="0.3">
      <c r="A49" s="267">
        <v>106</v>
      </c>
      <c r="B49" s="268" t="s">
        <v>131</v>
      </c>
      <c r="C49" s="269" t="s">
        <v>287</v>
      </c>
      <c r="D49" s="64">
        <v>122059</v>
      </c>
      <c r="E49" s="62">
        <v>0</v>
      </c>
      <c r="F49" s="59">
        <v>116600</v>
      </c>
      <c r="G49" s="60">
        <v>2783</v>
      </c>
      <c r="H49" s="61">
        <f t="shared" si="1"/>
        <v>124842</v>
      </c>
    </row>
    <row r="50" spans="1:8" ht="18" customHeight="1" thickBot="1" x14ac:dyDescent="0.3">
      <c r="A50" s="267">
        <v>175</v>
      </c>
      <c r="B50" s="268" t="s">
        <v>324</v>
      </c>
      <c r="C50" s="269" t="s">
        <v>287</v>
      </c>
      <c r="D50" s="64">
        <v>33572</v>
      </c>
      <c r="E50" s="62"/>
      <c r="F50" s="59"/>
      <c r="G50" s="60">
        <v>1155</v>
      </c>
      <c r="H50" s="61">
        <f t="shared" si="1"/>
        <v>34727</v>
      </c>
    </row>
    <row r="51" spans="1:8" ht="18" customHeight="1" thickBot="1" x14ac:dyDescent="0.3">
      <c r="A51" s="267">
        <v>720</v>
      </c>
      <c r="B51" s="268" t="s">
        <v>306</v>
      </c>
      <c r="C51" s="269" t="s">
        <v>287</v>
      </c>
      <c r="D51" s="64">
        <v>89947</v>
      </c>
      <c r="E51" s="62">
        <v>0</v>
      </c>
      <c r="F51" s="59">
        <v>256740</v>
      </c>
      <c r="G51" s="60">
        <v>3053</v>
      </c>
      <c r="H51" s="61">
        <f t="shared" si="1"/>
        <v>93000</v>
      </c>
    </row>
    <row r="52" spans="1:8" ht="18" customHeight="1" thickBot="1" x14ac:dyDescent="0.3">
      <c r="A52" s="267">
        <v>59</v>
      </c>
      <c r="B52" s="268" t="s">
        <v>132</v>
      </c>
      <c r="C52" s="269" t="s">
        <v>287</v>
      </c>
      <c r="D52" s="64">
        <v>188928</v>
      </c>
      <c r="E52" s="62">
        <v>0</v>
      </c>
      <c r="F52" s="59">
        <v>90341</v>
      </c>
      <c r="G52" s="60">
        <v>3840</v>
      </c>
      <c r="H52" s="61">
        <f t="shared" si="1"/>
        <v>192768</v>
      </c>
    </row>
    <row r="53" spans="1:8" ht="18" customHeight="1" thickBot="1" x14ac:dyDescent="0.3">
      <c r="A53" s="267">
        <v>79</v>
      </c>
      <c r="B53" s="268" t="s">
        <v>133</v>
      </c>
      <c r="C53" s="269" t="s">
        <v>287</v>
      </c>
      <c r="D53" s="64">
        <v>89835</v>
      </c>
      <c r="E53" s="62">
        <v>0</v>
      </c>
      <c r="F53" s="59">
        <v>140422</v>
      </c>
      <c r="G53" s="60">
        <v>2543</v>
      </c>
      <c r="H53" s="61">
        <f t="shared" si="1"/>
        <v>92378</v>
      </c>
    </row>
    <row r="54" spans="1:8" ht="18" customHeight="1" thickBot="1" x14ac:dyDescent="0.3">
      <c r="A54" s="267">
        <v>432</v>
      </c>
      <c r="B54" s="268" t="s">
        <v>134</v>
      </c>
      <c r="C54" s="269" t="s">
        <v>287</v>
      </c>
      <c r="D54" s="64">
        <v>200490</v>
      </c>
      <c r="E54" s="62">
        <v>0</v>
      </c>
      <c r="F54" s="59">
        <v>320600</v>
      </c>
      <c r="G54" s="60">
        <v>3075</v>
      </c>
      <c r="H54" s="61">
        <f t="shared" si="1"/>
        <v>203565</v>
      </c>
    </row>
    <row r="55" spans="1:8" ht="18" customHeight="1" thickBot="1" x14ac:dyDescent="0.3">
      <c r="A55" s="267">
        <v>134</v>
      </c>
      <c r="B55" s="268" t="s">
        <v>135</v>
      </c>
      <c r="C55" s="269" t="s">
        <v>287</v>
      </c>
      <c r="D55" s="64">
        <v>100584</v>
      </c>
      <c r="E55" s="62">
        <v>0</v>
      </c>
      <c r="F55" s="59">
        <v>426268</v>
      </c>
      <c r="G55" s="60">
        <v>2858</v>
      </c>
      <c r="H55" s="61">
        <f t="shared" si="1"/>
        <v>103442</v>
      </c>
    </row>
    <row r="56" spans="1:8" ht="18" customHeight="1" thickBot="1" x14ac:dyDescent="0.3">
      <c r="A56" s="267">
        <v>163</v>
      </c>
      <c r="B56" s="268" t="s">
        <v>136</v>
      </c>
      <c r="C56" s="269" t="s">
        <v>289</v>
      </c>
      <c r="D56" s="64">
        <v>93568</v>
      </c>
      <c r="E56" s="62">
        <v>0</v>
      </c>
      <c r="F56" s="59">
        <v>177986</v>
      </c>
      <c r="G56" s="60">
        <v>2580</v>
      </c>
      <c r="H56" s="61">
        <f t="shared" si="1"/>
        <v>96148</v>
      </c>
    </row>
    <row r="57" spans="1:8" ht="18" customHeight="1" thickBot="1" x14ac:dyDescent="0.3">
      <c r="A57" s="267">
        <v>133</v>
      </c>
      <c r="B57" s="268" t="s">
        <v>137</v>
      </c>
      <c r="C57" s="269" t="s">
        <v>289</v>
      </c>
      <c r="D57" s="64">
        <v>291451</v>
      </c>
      <c r="E57" s="62">
        <v>0</v>
      </c>
      <c r="F57" s="59">
        <v>159030</v>
      </c>
      <c r="G57" s="60">
        <v>5768</v>
      </c>
      <c r="H57" s="61">
        <f t="shared" si="1"/>
        <v>297219</v>
      </c>
    </row>
    <row r="58" spans="1:8" ht="18" customHeight="1" thickBot="1" x14ac:dyDescent="0.3">
      <c r="A58" s="267">
        <v>126</v>
      </c>
      <c r="B58" s="268" t="s">
        <v>138</v>
      </c>
      <c r="C58" s="269" t="s">
        <v>287</v>
      </c>
      <c r="D58" s="64">
        <v>100440</v>
      </c>
      <c r="E58" s="62">
        <v>0</v>
      </c>
      <c r="F58" s="59">
        <v>48398</v>
      </c>
      <c r="G58" s="60">
        <v>2700</v>
      </c>
      <c r="H58" s="61">
        <f t="shared" si="1"/>
        <v>103140</v>
      </c>
    </row>
    <row r="59" spans="1:8" ht="18" customHeight="1" thickBot="1" x14ac:dyDescent="0.3">
      <c r="A59" s="267">
        <v>30</v>
      </c>
      <c r="B59" s="268" t="s">
        <v>139</v>
      </c>
      <c r="C59" s="269" t="s">
        <v>290</v>
      </c>
      <c r="D59" s="64">
        <v>96933</v>
      </c>
      <c r="E59" s="62">
        <v>0</v>
      </c>
      <c r="F59" s="59">
        <v>179146</v>
      </c>
      <c r="G59" s="60">
        <v>1778</v>
      </c>
      <c r="H59" s="61">
        <f t="shared" si="1"/>
        <v>98711</v>
      </c>
    </row>
    <row r="60" spans="1:8" ht="18" customHeight="1" thickBot="1" x14ac:dyDescent="0.3">
      <c r="A60" s="267">
        <v>107</v>
      </c>
      <c r="B60" s="268" t="s">
        <v>140</v>
      </c>
      <c r="C60" s="269" t="s">
        <v>287</v>
      </c>
      <c r="D60" s="64">
        <v>77740</v>
      </c>
      <c r="E60" s="62">
        <v>0</v>
      </c>
      <c r="F60" s="59">
        <v>243020</v>
      </c>
      <c r="G60" s="60">
        <v>2535</v>
      </c>
      <c r="H60" s="61">
        <f t="shared" si="1"/>
        <v>80275</v>
      </c>
    </row>
    <row r="61" spans="1:8" ht="18" customHeight="1" thickBot="1" x14ac:dyDescent="0.3">
      <c r="A61" s="267">
        <v>480</v>
      </c>
      <c r="B61" s="268" t="s">
        <v>141</v>
      </c>
      <c r="C61" s="269" t="s">
        <v>287</v>
      </c>
      <c r="D61" s="64">
        <v>136206</v>
      </c>
      <c r="E61" s="62">
        <v>0</v>
      </c>
      <c r="F61" s="59">
        <v>112350</v>
      </c>
      <c r="G61" s="60">
        <v>2415</v>
      </c>
      <c r="H61" s="61">
        <f t="shared" si="1"/>
        <v>138621</v>
      </c>
    </row>
    <row r="62" spans="1:8" ht="18" customHeight="1" thickBot="1" x14ac:dyDescent="0.3">
      <c r="A62" s="267">
        <v>193</v>
      </c>
      <c r="B62" s="268" t="s">
        <v>243</v>
      </c>
      <c r="C62" s="269" t="s">
        <v>294</v>
      </c>
      <c r="D62" s="64">
        <v>176537</v>
      </c>
      <c r="E62" s="62"/>
      <c r="F62" s="59"/>
      <c r="G62" s="60">
        <v>0</v>
      </c>
      <c r="H62" s="61">
        <f t="shared" si="1"/>
        <v>176537</v>
      </c>
    </row>
    <row r="63" spans="1:8" ht="18" customHeight="1" thickBot="1" x14ac:dyDescent="0.3">
      <c r="A63" s="267">
        <v>440</v>
      </c>
      <c r="B63" s="268" t="s">
        <v>142</v>
      </c>
      <c r="C63" s="269" t="s">
        <v>287</v>
      </c>
      <c r="D63" s="64">
        <v>258700</v>
      </c>
      <c r="E63" s="62">
        <v>0</v>
      </c>
      <c r="F63" s="59">
        <v>212150</v>
      </c>
      <c r="G63" s="60">
        <v>4875</v>
      </c>
      <c r="H63" s="61">
        <f t="shared" si="1"/>
        <v>263575</v>
      </c>
    </row>
    <row r="64" spans="1:8" ht="18" customHeight="1" thickBot="1" x14ac:dyDescent="0.3">
      <c r="A64" s="267">
        <v>147</v>
      </c>
      <c r="B64" s="268" t="s">
        <v>143</v>
      </c>
      <c r="C64" s="269" t="s">
        <v>287</v>
      </c>
      <c r="D64" s="64">
        <v>168777</v>
      </c>
      <c r="E64" s="62">
        <v>0</v>
      </c>
      <c r="F64" s="59">
        <v>380963</v>
      </c>
      <c r="G64" s="60">
        <v>3173</v>
      </c>
      <c r="H64" s="61">
        <f t="shared" si="1"/>
        <v>171950</v>
      </c>
    </row>
    <row r="65" spans="1:8" ht="18" customHeight="1" thickBot="1" x14ac:dyDescent="0.3">
      <c r="A65" s="267">
        <v>202</v>
      </c>
      <c r="B65" s="268" t="s">
        <v>325</v>
      </c>
      <c r="C65" s="269" t="s">
        <v>294</v>
      </c>
      <c r="D65" s="64">
        <v>81972</v>
      </c>
      <c r="E65" s="62"/>
      <c r="F65" s="59"/>
      <c r="G65" s="60">
        <v>1553</v>
      </c>
      <c r="H65" s="61">
        <f t="shared" si="1"/>
        <v>83525</v>
      </c>
    </row>
    <row r="66" spans="1:8" ht="18" customHeight="1" thickBot="1" x14ac:dyDescent="0.3">
      <c r="A66" s="267">
        <v>99</v>
      </c>
      <c r="B66" s="268" t="s">
        <v>144</v>
      </c>
      <c r="C66" s="269" t="s">
        <v>287</v>
      </c>
      <c r="D66" s="64">
        <v>211744</v>
      </c>
      <c r="E66" s="62">
        <v>0</v>
      </c>
      <c r="F66" s="59">
        <v>132352</v>
      </c>
      <c r="G66" s="60">
        <v>3120</v>
      </c>
      <c r="H66" s="61">
        <f t="shared" si="1"/>
        <v>214864</v>
      </c>
    </row>
    <row r="67" spans="1:8" ht="18" customHeight="1" thickBot="1" x14ac:dyDescent="0.3">
      <c r="A67" s="267">
        <v>155</v>
      </c>
      <c r="B67" s="268" t="s">
        <v>145</v>
      </c>
      <c r="C67" s="269" t="s">
        <v>288</v>
      </c>
      <c r="D67" s="64">
        <v>376675</v>
      </c>
      <c r="E67" s="62"/>
      <c r="F67" s="59"/>
      <c r="G67" s="60">
        <v>11438</v>
      </c>
      <c r="H67" s="61">
        <f t="shared" si="1"/>
        <v>388113</v>
      </c>
    </row>
    <row r="68" spans="1:8" ht="18" customHeight="1" thickBot="1" x14ac:dyDescent="0.3">
      <c r="A68" s="267">
        <v>41</v>
      </c>
      <c r="B68" s="270" t="s">
        <v>298</v>
      </c>
      <c r="C68" s="269" t="s">
        <v>289</v>
      </c>
      <c r="D68" s="64">
        <v>177712</v>
      </c>
      <c r="E68" s="62"/>
      <c r="F68" s="59"/>
      <c r="G68" s="60">
        <v>5745</v>
      </c>
      <c r="H68" s="61">
        <f t="shared" si="1"/>
        <v>183457</v>
      </c>
    </row>
    <row r="69" spans="1:8" ht="18" customHeight="1" thickBot="1" x14ac:dyDescent="0.3">
      <c r="A69" s="267">
        <v>27</v>
      </c>
      <c r="B69" s="268" t="s">
        <v>146</v>
      </c>
      <c r="C69" s="269" t="s">
        <v>287</v>
      </c>
      <c r="D69" s="64">
        <v>85176</v>
      </c>
      <c r="E69" s="62">
        <v>0</v>
      </c>
      <c r="F69" s="59">
        <v>232460</v>
      </c>
      <c r="G69" s="60">
        <v>1755</v>
      </c>
      <c r="H69" s="61">
        <f t="shared" si="1"/>
        <v>86931</v>
      </c>
    </row>
    <row r="70" spans="1:8" ht="18" customHeight="1" thickBot="1" x14ac:dyDescent="0.3">
      <c r="A70" s="267">
        <v>620</v>
      </c>
      <c r="B70" s="268" t="s">
        <v>193</v>
      </c>
      <c r="C70" s="269" t="s">
        <v>289</v>
      </c>
      <c r="D70" s="64">
        <v>212184</v>
      </c>
      <c r="E70" s="62">
        <v>0</v>
      </c>
      <c r="F70" s="59">
        <v>162240</v>
      </c>
      <c r="G70" s="60">
        <v>3780</v>
      </c>
      <c r="H70" s="61">
        <f t="shared" si="1"/>
        <v>215964</v>
      </c>
    </row>
    <row r="71" spans="1:8" ht="18" customHeight="1" thickBot="1" x14ac:dyDescent="0.3">
      <c r="A71" s="267">
        <v>730</v>
      </c>
      <c r="B71" s="268" t="s">
        <v>194</v>
      </c>
      <c r="C71" s="269" t="s">
        <v>289</v>
      </c>
      <c r="D71" s="64">
        <v>227766</v>
      </c>
      <c r="E71" s="62">
        <v>0</v>
      </c>
      <c r="F71" s="59">
        <v>209446</v>
      </c>
      <c r="G71" s="60">
        <v>4568</v>
      </c>
      <c r="H71" s="61">
        <f t="shared" si="1"/>
        <v>232334</v>
      </c>
    </row>
    <row r="72" spans="1:8" ht="18" customHeight="1" thickBot="1" x14ac:dyDescent="0.3">
      <c r="A72" s="267">
        <v>201</v>
      </c>
      <c r="B72" s="268" t="s">
        <v>295</v>
      </c>
      <c r="C72" s="269" t="s">
        <v>288</v>
      </c>
      <c r="D72" s="64">
        <v>57456</v>
      </c>
      <c r="E72" s="62"/>
      <c r="F72" s="59"/>
      <c r="G72" s="60">
        <v>1890</v>
      </c>
      <c r="H72" s="61">
        <f t="shared" ref="H72:H104" si="2">SUM(D72,G72)</f>
        <v>59346</v>
      </c>
    </row>
    <row r="73" spans="1:8" ht="18" customHeight="1" thickBot="1" x14ac:dyDescent="0.3">
      <c r="A73" s="267">
        <v>500</v>
      </c>
      <c r="B73" s="268" t="s">
        <v>147</v>
      </c>
      <c r="C73" s="269" t="s">
        <v>287</v>
      </c>
      <c r="D73" s="64">
        <v>154080</v>
      </c>
      <c r="E73" s="62">
        <v>0</v>
      </c>
      <c r="F73" s="59">
        <v>88921</v>
      </c>
      <c r="G73" s="60">
        <v>2160</v>
      </c>
      <c r="H73" s="61">
        <f t="shared" si="2"/>
        <v>156240</v>
      </c>
    </row>
    <row r="74" spans="1:8" ht="18" customHeight="1" thickBot="1" x14ac:dyDescent="0.3">
      <c r="A74" s="267">
        <v>128</v>
      </c>
      <c r="B74" s="268" t="s">
        <v>148</v>
      </c>
      <c r="C74" s="269" t="s">
        <v>287</v>
      </c>
      <c r="D74" s="64">
        <v>189945</v>
      </c>
      <c r="E74" s="62">
        <v>0</v>
      </c>
      <c r="F74" s="59">
        <v>175692</v>
      </c>
      <c r="G74" s="60">
        <v>3038</v>
      </c>
      <c r="H74" s="61">
        <f t="shared" si="2"/>
        <v>192983</v>
      </c>
    </row>
    <row r="75" spans="1:8" ht="18" customHeight="1" thickBot="1" x14ac:dyDescent="0.3">
      <c r="A75" s="267">
        <v>81</v>
      </c>
      <c r="B75" s="268" t="s">
        <v>149</v>
      </c>
      <c r="C75" s="269" t="s">
        <v>287</v>
      </c>
      <c r="D75" s="64">
        <v>219675</v>
      </c>
      <c r="E75" s="62">
        <v>0</v>
      </c>
      <c r="F75" s="59">
        <v>133800</v>
      </c>
      <c r="G75" s="60">
        <v>3263</v>
      </c>
      <c r="H75" s="61">
        <f t="shared" si="2"/>
        <v>222938</v>
      </c>
    </row>
    <row r="76" spans="1:8" ht="18" customHeight="1" thickBot="1" x14ac:dyDescent="0.3">
      <c r="A76" s="267">
        <v>530</v>
      </c>
      <c r="B76" s="268" t="s">
        <v>150</v>
      </c>
      <c r="C76" s="269" t="s">
        <v>287</v>
      </c>
      <c r="D76" s="64">
        <v>168304</v>
      </c>
      <c r="E76" s="62">
        <v>0</v>
      </c>
      <c r="F76" s="59">
        <v>52500</v>
      </c>
      <c r="G76" s="60">
        <v>2355</v>
      </c>
      <c r="H76" s="61">
        <f t="shared" si="2"/>
        <v>170659</v>
      </c>
    </row>
    <row r="77" spans="1:8" ht="18" customHeight="1" thickBot="1" x14ac:dyDescent="0.3">
      <c r="A77" s="267">
        <v>560</v>
      </c>
      <c r="B77" s="268" t="s">
        <v>151</v>
      </c>
      <c r="C77" s="269" t="s">
        <v>287</v>
      </c>
      <c r="D77" s="64">
        <v>251346</v>
      </c>
      <c r="E77" s="62">
        <v>0</v>
      </c>
      <c r="F77" s="59">
        <v>145332</v>
      </c>
      <c r="G77" s="60">
        <v>3668</v>
      </c>
      <c r="H77" s="61">
        <f t="shared" si="2"/>
        <v>255014</v>
      </c>
    </row>
    <row r="78" spans="1:8" ht="18" customHeight="1" thickBot="1" x14ac:dyDescent="0.3">
      <c r="A78" s="267">
        <v>86</v>
      </c>
      <c r="B78" s="268" t="s">
        <v>152</v>
      </c>
      <c r="C78" s="269" t="s">
        <v>287</v>
      </c>
      <c r="D78" s="64">
        <v>104942</v>
      </c>
      <c r="E78" s="62">
        <v>0</v>
      </c>
      <c r="F78" s="59">
        <v>207566</v>
      </c>
      <c r="G78" s="60">
        <v>2873</v>
      </c>
      <c r="H78" s="61">
        <f t="shared" si="2"/>
        <v>107815</v>
      </c>
    </row>
    <row r="79" spans="1:8" ht="18" customHeight="1" thickBot="1" x14ac:dyDescent="0.3">
      <c r="A79" s="267">
        <v>580</v>
      </c>
      <c r="B79" s="268" t="s">
        <v>153</v>
      </c>
      <c r="C79" s="269" t="s">
        <v>287</v>
      </c>
      <c r="D79" s="64">
        <v>245248</v>
      </c>
      <c r="E79" s="62">
        <v>0</v>
      </c>
      <c r="F79" s="59">
        <v>141000</v>
      </c>
      <c r="G79" s="60">
        <v>3840</v>
      </c>
      <c r="H79" s="61">
        <f t="shared" si="2"/>
        <v>249088</v>
      </c>
    </row>
    <row r="80" spans="1:8" ht="18" customHeight="1" thickBot="1" x14ac:dyDescent="0.3">
      <c r="A80" s="267">
        <v>73</v>
      </c>
      <c r="B80" s="268" t="s">
        <v>297</v>
      </c>
      <c r="C80" s="269" t="s">
        <v>290</v>
      </c>
      <c r="D80" s="64">
        <v>271104</v>
      </c>
      <c r="E80" s="62"/>
      <c r="F80" s="59"/>
      <c r="G80" s="60">
        <v>7943</v>
      </c>
      <c r="H80" s="61">
        <f t="shared" si="2"/>
        <v>279047</v>
      </c>
    </row>
    <row r="81" spans="1:8" ht="18" customHeight="1" thickBot="1" x14ac:dyDescent="0.3">
      <c r="A81" s="267">
        <v>97</v>
      </c>
      <c r="B81" s="268" t="s">
        <v>154</v>
      </c>
      <c r="C81" s="269" t="s">
        <v>287</v>
      </c>
      <c r="D81" s="64">
        <v>109736</v>
      </c>
      <c r="E81" s="62">
        <v>0</v>
      </c>
      <c r="F81" s="59">
        <v>138880</v>
      </c>
      <c r="G81" s="60">
        <v>2580</v>
      </c>
      <c r="H81" s="61">
        <f t="shared" si="2"/>
        <v>112316</v>
      </c>
    </row>
    <row r="82" spans="1:8" ht="18" customHeight="1" thickBot="1" x14ac:dyDescent="0.3">
      <c r="A82" s="267">
        <v>590</v>
      </c>
      <c r="B82" s="268" t="s">
        <v>292</v>
      </c>
      <c r="C82" s="269" t="s">
        <v>290</v>
      </c>
      <c r="D82" s="64">
        <v>149544</v>
      </c>
      <c r="E82" s="62">
        <v>0</v>
      </c>
      <c r="F82" s="59">
        <v>180068</v>
      </c>
      <c r="G82" s="60">
        <v>4185</v>
      </c>
      <c r="H82" s="61">
        <f t="shared" si="2"/>
        <v>153729</v>
      </c>
    </row>
    <row r="83" spans="1:8" ht="18" customHeight="1" thickBot="1" x14ac:dyDescent="0.3">
      <c r="A83" s="267">
        <v>610</v>
      </c>
      <c r="B83" s="268" t="s">
        <v>155</v>
      </c>
      <c r="C83" s="269" t="s">
        <v>287</v>
      </c>
      <c r="D83" s="64">
        <v>229746</v>
      </c>
      <c r="E83" s="62">
        <v>0</v>
      </c>
      <c r="F83" s="59">
        <v>168820</v>
      </c>
      <c r="G83" s="60">
        <v>4868</v>
      </c>
      <c r="H83" s="61">
        <f t="shared" si="2"/>
        <v>234614</v>
      </c>
    </row>
    <row r="84" spans="1:8" ht="18" customHeight="1" thickBot="1" x14ac:dyDescent="0.3">
      <c r="A84" s="267">
        <v>103</v>
      </c>
      <c r="B84" s="268" t="s">
        <v>156</v>
      </c>
      <c r="C84" s="269" t="s">
        <v>287</v>
      </c>
      <c r="D84" s="64">
        <v>205000</v>
      </c>
      <c r="E84" s="62">
        <v>0</v>
      </c>
      <c r="F84" s="59">
        <v>126560</v>
      </c>
      <c r="G84" s="60">
        <v>3075</v>
      </c>
      <c r="H84" s="61">
        <f t="shared" si="2"/>
        <v>208075</v>
      </c>
    </row>
    <row r="85" spans="1:8" ht="18" customHeight="1" thickBot="1" x14ac:dyDescent="0.3">
      <c r="A85" s="267">
        <v>87</v>
      </c>
      <c r="B85" s="268" t="s">
        <v>326</v>
      </c>
      <c r="C85" s="269" t="s">
        <v>287</v>
      </c>
      <c r="D85" s="64">
        <v>83552</v>
      </c>
      <c r="E85" s="62"/>
      <c r="F85" s="59"/>
      <c r="G85" s="60">
        <v>2798</v>
      </c>
      <c r="H85" s="61">
        <f t="shared" si="2"/>
        <v>86350</v>
      </c>
    </row>
    <row r="86" spans="1:8" ht="18" customHeight="1" thickBot="1" x14ac:dyDescent="0.3">
      <c r="A86" s="267">
        <v>50</v>
      </c>
      <c r="B86" s="268" t="s">
        <v>157</v>
      </c>
      <c r="C86" s="269" t="s">
        <v>290</v>
      </c>
      <c r="D86" s="64">
        <v>29707</v>
      </c>
      <c r="E86" s="62">
        <v>0</v>
      </c>
      <c r="F86" s="59">
        <v>359924</v>
      </c>
      <c r="G86" s="60">
        <v>458</v>
      </c>
      <c r="H86" s="61">
        <f t="shared" si="2"/>
        <v>30165</v>
      </c>
    </row>
    <row r="87" spans="1:8" ht="18" customHeight="1" thickBot="1" x14ac:dyDescent="0.3">
      <c r="A87" s="267">
        <v>31</v>
      </c>
      <c r="B87" s="268" t="s">
        <v>158</v>
      </c>
      <c r="C87" s="269" t="s">
        <v>290</v>
      </c>
      <c r="D87" s="64">
        <v>216224</v>
      </c>
      <c r="E87" s="62"/>
      <c r="F87" s="59"/>
      <c r="G87" s="60">
        <v>6960</v>
      </c>
      <c r="H87" s="61">
        <f t="shared" si="2"/>
        <v>223184</v>
      </c>
    </row>
    <row r="88" spans="1:8" ht="18" customHeight="1" thickBot="1" x14ac:dyDescent="0.3">
      <c r="A88" s="267">
        <v>915</v>
      </c>
      <c r="B88" s="268" t="s">
        <v>305</v>
      </c>
      <c r="C88" s="269" t="s">
        <v>294</v>
      </c>
      <c r="D88" s="64">
        <v>44447</v>
      </c>
      <c r="E88" s="62"/>
      <c r="F88" s="59"/>
      <c r="G88" s="60">
        <v>0</v>
      </c>
      <c r="H88" s="61">
        <f t="shared" si="2"/>
        <v>44447</v>
      </c>
    </row>
    <row r="89" spans="1:8" ht="18" customHeight="1" thickBot="1" x14ac:dyDescent="0.3">
      <c r="A89" s="267">
        <v>71</v>
      </c>
      <c r="B89" s="268" t="s">
        <v>159</v>
      </c>
      <c r="C89" s="269" t="s">
        <v>287</v>
      </c>
      <c r="D89" s="64">
        <v>68461</v>
      </c>
      <c r="E89" s="62"/>
      <c r="F89" s="59"/>
      <c r="G89" s="60">
        <v>2303</v>
      </c>
      <c r="H89" s="61">
        <f t="shared" si="2"/>
        <v>70764</v>
      </c>
    </row>
    <row r="90" spans="1:8" ht="18" customHeight="1" thickBot="1" x14ac:dyDescent="0.3">
      <c r="A90" s="267">
        <v>144</v>
      </c>
      <c r="B90" s="268" t="s">
        <v>160</v>
      </c>
      <c r="C90" s="269" t="s">
        <v>289</v>
      </c>
      <c r="D90" s="64">
        <v>170877</v>
      </c>
      <c r="E90" s="62">
        <v>0</v>
      </c>
      <c r="F90" s="59">
        <v>223210</v>
      </c>
      <c r="G90" s="60">
        <v>4148</v>
      </c>
      <c r="H90" s="61">
        <f t="shared" si="2"/>
        <v>175025</v>
      </c>
    </row>
    <row r="91" spans="1:8" ht="18" customHeight="1" thickBot="1" x14ac:dyDescent="0.3">
      <c r="A91" s="267">
        <v>90</v>
      </c>
      <c r="B91" s="268" t="s">
        <v>161</v>
      </c>
      <c r="C91" s="269" t="s">
        <v>289</v>
      </c>
      <c r="D91" s="64">
        <v>343825</v>
      </c>
      <c r="E91" s="62">
        <v>0</v>
      </c>
      <c r="F91" s="59">
        <v>167104</v>
      </c>
      <c r="G91" s="60">
        <v>6068</v>
      </c>
      <c r="H91" s="61">
        <f t="shared" si="2"/>
        <v>349893</v>
      </c>
    </row>
    <row r="92" spans="1:8" ht="18" customHeight="1" thickBot="1" x14ac:dyDescent="0.3">
      <c r="A92" s="267">
        <v>104</v>
      </c>
      <c r="B92" s="268" t="s">
        <v>162</v>
      </c>
      <c r="C92" s="269" t="s">
        <v>287</v>
      </c>
      <c r="D92" s="64">
        <v>111110</v>
      </c>
      <c r="E92" s="62">
        <v>0</v>
      </c>
      <c r="F92" s="59">
        <v>200970</v>
      </c>
      <c r="G92" s="60">
        <v>3075</v>
      </c>
      <c r="H92" s="61">
        <f t="shared" si="2"/>
        <v>114185</v>
      </c>
    </row>
    <row r="93" spans="1:8" ht="18" customHeight="1" thickBot="1" x14ac:dyDescent="0.3">
      <c r="A93" s="267">
        <v>33</v>
      </c>
      <c r="B93" s="268" t="s">
        <v>163</v>
      </c>
      <c r="C93" s="269" t="s">
        <v>290</v>
      </c>
      <c r="D93" s="64">
        <v>261685</v>
      </c>
      <c r="E93" s="62">
        <v>0</v>
      </c>
      <c r="F93" s="59">
        <v>89309</v>
      </c>
      <c r="G93" s="60">
        <v>7463</v>
      </c>
      <c r="H93" s="61">
        <f t="shared" si="2"/>
        <v>269148</v>
      </c>
    </row>
    <row r="94" spans="1:8" ht="18" customHeight="1" thickBot="1" x14ac:dyDescent="0.3">
      <c r="A94" s="267">
        <v>51</v>
      </c>
      <c r="B94" s="268" t="s">
        <v>293</v>
      </c>
      <c r="C94" s="269" t="s">
        <v>294</v>
      </c>
      <c r="D94" s="64">
        <v>141980</v>
      </c>
      <c r="E94" s="62">
        <v>0</v>
      </c>
      <c r="F94" s="59">
        <v>70263</v>
      </c>
      <c r="G94" s="60">
        <v>4650</v>
      </c>
      <c r="H94" s="61">
        <f t="shared" si="2"/>
        <v>146630</v>
      </c>
    </row>
    <row r="95" spans="1:8" ht="18" customHeight="1" thickBot="1" x14ac:dyDescent="0.3">
      <c r="A95" s="267">
        <v>34</v>
      </c>
      <c r="B95" s="268" t="s">
        <v>164</v>
      </c>
      <c r="C95" s="269" t="s">
        <v>290</v>
      </c>
      <c r="D95" s="64">
        <v>39615</v>
      </c>
      <c r="E95" s="62">
        <v>0</v>
      </c>
      <c r="F95" s="59">
        <v>181585</v>
      </c>
      <c r="G95" s="60">
        <v>713</v>
      </c>
      <c r="H95" s="61">
        <f t="shared" si="2"/>
        <v>40328</v>
      </c>
    </row>
    <row r="96" spans="1:8" ht="18" customHeight="1" thickBot="1" x14ac:dyDescent="0.3">
      <c r="A96" s="267">
        <v>69</v>
      </c>
      <c r="B96" s="268" t="s">
        <v>165</v>
      </c>
      <c r="C96" s="269" t="s">
        <v>287</v>
      </c>
      <c r="D96" s="64">
        <v>117504</v>
      </c>
      <c r="E96" s="62">
        <v>0</v>
      </c>
      <c r="F96" s="59">
        <v>237160</v>
      </c>
      <c r="G96" s="60">
        <v>2160</v>
      </c>
      <c r="H96" s="61">
        <f t="shared" si="2"/>
        <v>119664</v>
      </c>
    </row>
    <row r="97" spans="1:8" ht="18" customHeight="1" thickBot="1" x14ac:dyDescent="0.3">
      <c r="A97" s="267">
        <v>72</v>
      </c>
      <c r="B97" s="268" t="s">
        <v>166</v>
      </c>
      <c r="C97" s="269" t="s">
        <v>287</v>
      </c>
      <c r="D97" s="64">
        <v>110628</v>
      </c>
      <c r="E97" s="62"/>
      <c r="F97" s="59"/>
      <c r="G97" s="60">
        <v>3293</v>
      </c>
      <c r="H97" s="61">
        <f t="shared" si="2"/>
        <v>113921</v>
      </c>
    </row>
    <row r="98" spans="1:8" ht="18" customHeight="1" thickBot="1" x14ac:dyDescent="0.3">
      <c r="A98" s="267">
        <v>116</v>
      </c>
      <c r="B98" s="268" t="s">
        <v>167</v>
      </c>
      <c r="C98" s="269" t="s">
        <v>287</v>
      </c>
      <c r="D98" s="64">
        <v>104559</v>
      </c>
      <c r="E98" s="62">
        <v>0</v>
      </c>
      <c r="F98" s="59">
        <v>181553</v>
      </c>
      <c r="G98" s="60">
        <v>2873</v>
      </c>
      <c r="H98" s="61">
        <f t="shared" si="2"/>
        <v>107432</v>
      </c>
    </row>
    <row r="99" spans="1:8" ht="18" customHeight="1" thickBot="1" x14ac:dyDescent="0.3">
      <c r="A99" s="267">
        <v>84</v>
      </c>
      <c r="B99" s="268" t="s">
        <v>168</v>
      </c>
      <c r="C99" s="269" t="s">
        <v>290</v>
      </c>
      <c r="D99" s="64">
        <v>168663</v>
      </c>
      <c r="E99" s="62">
        <v>0</v>
      </c>
      <c r="F99" s="59">
        <v>99302</v>
      </c>
      <c r="G99" s="60">
        <v>4703</v>
      </c>
      <c r="H99" s="61">
        <f t="shared" si="2"/>
        <v>173366</v>
      </c>
    </row>
    <row r="100" spans="1:8" ht="18" customHeight="1" thickBot="1" x14ac:dyDescent="0.3">
      <c r="A100" s="267">
        <v>710</v>
      </c>
      <c r="B100" s="268" t="s">
        <v>169</v>
      </c>
      <c r="C100" s="269" t="s">
        <v>289</v>
      </c>
      <c r="D100" s="64">
        <v>93500</v>
      </c>
      <c r="E100" s="62">
        <v>0</v>
      </c>
      <c r="F100" s="59">
        <v>71725</v>
      </c>
      <c r="G100" s="60">
        <v>3188</v>
      </c>
      <c r="H100" s="61">
        <f t="shared" si="2"/>
        <v>96688</v>
      </c>
    </row>
    <row r="101" spans="1:8" ht="18" customHeight="1" thickBot="1" x14ac:dyDescent="0.3">
      <c r="A101" s="267">
        <v>77</v>
      </c>
      <c r="B101" s="280" t="s">
        <v>300</v>
      </c>
      <c r="C101" s="269" t="s">
        <v>289</v>
      </c>
      <c r="D101" s="64">
        <v>186620</v>
      </c>
      <c r="E101" s="62">
        <v>0</v>
      </c>
      <c r="F101" s="59">
        <v>125926</v>
      </c>
      <c r="G101" s="60">
        <v>6510</v>
      </c>
      <c r="H101" s="61">
        <f t="shared" si="2"/>
        <v>193130</v>
      </c>
    </row>
    <row r="102" spans="1:8" ht="18" customHeight="1" thickBot="1" x14ac:dyDescent="0.3">
      <c r="A102" s="271">
        <v>916</v>
      </c>
      <c r="B102" s="272" t="s">
        <v>170</v>
      </c>
      <c r="C102" s="273" t="s">
        <v>290</v>
      </c>
      <c r="D102" s="64">
        <v>20382</v>
      </c>
      <c r="E102" s="62">
        <v>0</v>
      </c>
      <c r="F102" s="59">
        <v>161040</v>
      </c>
      <c r="G102" s="60">
        <v>323</v>
      </c>
      <c r="H102" s="61">
        <f t="shared" si="2"/>
        <v>20705</v>
      </c>
    </row>
    <row r="103" spans="1:8" ht="18" customHeight="1" thickBot="1" x14ac:dyDescent="0.3">
      <c r="A103" s="271">
        <v>182</v>
      </c>
      <c r="B103" s="272" t="s">
        <v>171</v>
      </c>
      <c r="C103" s="273" t="s">
        <v>287</v>
      </c>
      <c r="D103" s="64">
        <v>141520</v>
      </c>
      <c r="E103" s="62">
        <v>0</v>
      </c>
      <c r="F103" s="59">
        <v>110887</v>
      </c>
      <c r="G103" s="60">
        <v>2288</v>
      </c>
      <c r="H103" s="61">
        <f t="shared" si="2"/>
        <v>143808</v>
      </c>
    </row>
    <row r="104" spans="1:8" ht="18" customHeight="1" thickBot="1" x14ac:dyDescent="0.3">
      <c r="A104" s="267">
        <v>66</v>
      </c>
      <c r="B104" s="268" t="s">
        <v>172</v>
      </c>
      <c r="C104" s="269" t="s">
        <v>287</v>
      </c>
      <c r="D104" s="64">
        <v>83490</v>
      </c>
      <c r="E104" s="62">
        <v>0</v>
      </c>
      <c r="F104" s="59">
        <v>336198</v>
      </c>
      <c r="G104" s="60">
        <v>2588</v>
      </c>
      <c r="H104" s="61">
        <f t="shared" si="2"/>
        <v>86078</v>
      </c>
    </row>
    <row r="105" spans="1:8" ht="18" customHeight="1" thickBot="1" x14ac:dyDescent="0.3">
      <c r="A105" s="267">
        <v>117</v>
      </c>
      <c r="B105" s="268" t="s">
        <v>173</v>
      </c>
      <c r="C105" s="269" t="s">
        <v>287</v>
      </c>
      <c r="D105" s="64">
        <v>0</v>
      </c>
      <c r="E105" s="62">
        <v>0</v>
      </c>
      <c r="F105" s="59">
        <v>150766</v>
      </c>
      <c r="G105" s="60">
        <v>0</v>
      </c>
      <c r="H105" s="61">
        <f t="shared" ref="H105:H107" si="3">SUM(D105,G105)</f>
        <v>0</v>
      </c>
    </row>
    <row r="106" spans="1:8" ht="18" customHeight="1" thickBot="1" x14ac:dyDescent="0.3">
      <c r="A106" s="267">
        <v>374</v>
      </c>
      <c r="B106" s="268" t="s">
        <v>174</v>
      </c>
      <c r="C106" s="269" t="s">
        <v>287</v>
      </c>
      <c r="D106" s="64">
        <v>154440</v>
      </c>
      <c r="E106" s="62">
        <v>0</v>
      </c>
      <c r="F106" s="59">
        <v>130730</v>
      </c>
      <c r="G106" s="60">
        <v>3218</v>
      </c>
      <c r="H106" s="61">
        <f t="shared" si="3"/>
        <v>157658</v>
      </c>
    </row>
    <row r="107" spans="1:8" ht="18" customHeight="1" thickBot="1" x14ac:dyDescent="0.3">
      <c r="A107" s="277">
        <v>78</v>
      </c>
      <c r="B107" s="278" t="s">
        <v>296</v>
      </c>
      <c r="C107" s="279" t="s">
        <v>287</v>
      </c>
      <c r="D107" s="64">
        <v>93240</v>
      </c>
      <c r="E107" s="62"/>
      <c r="F107" s="59"/>
      <c r="G107" s="60">
        <v>2700</v>
      </c>
      <c r="H107" s="61">
        <f t="shared" si="3"/>
        <v>95940</v>
      </c>
    </row>
    <row r="108" spans="1:8" ht="18" hidden="1" customHeight="1" thickBot="1" x14ac:dyDescent="0.3">
      <c r="A108" s="274"/>
      <c r="B108" s="275"/>
      <c r="C108" s="276"/>
      <c r="D108" s="98"/>
      <c r="E108" s="99"/>
      <c r="F108" s="100"/>
      <c r="G108" s="101"/>
      <c r="H108" s="102"/>
    </row>
    <row r="109" spans="1:8" x14ac:dyDescent="0.25">
      <c r="A109" s="33"/>
      <c r="B109" s="8"/>
      <c r="C109" s="8"/>
    </row>
    <row r="110" spans="1:8" x14ac:dyDescent="0.25">
      <c r="C110" s="35" t="s">
        <v>226</v>
      </c>
      <c r="D110" s="74">
        <f>SUM(D6:D107)</f>
        <v>15535940</v>
      </c>
      <c r="E110" s="74">
        <f>SUM(E6:E109)</f>
        <v>0</v>
      </c>
      <c r="F110" s="74">
        <f>SUM(F6:F109)</f>
        <v>14210349</v>
      </c>
      <c r="G110" s="74">
        <f>SUM(G6:G107)</f>
        <v>338858</v>
      </c>
      <c r="H110" s="65">
        <f>SUM(H6:H107)</f>
        <v>15874798</v>
      </c>
    </row>
  </sheetData>
  <sheetProtection algorithmName="SHA-512" hashValue="P3e1MHgFCQkU/ZhUnoUouD4xRha3WpXOdxg+6vmEfQT91OyyWQY4Pm6shLAxgqEK2jR11FKcy5P21s1sYkVkbg==" saltValue="36eDSQuYAFopFOt+x/d9UA==" spinCount="100000" sheet="1" objects="1" scenarios="1"/>
  <sortState ref="A6:H98">
    <sortCondition ref="B6:B98"/>
  </sortState>
  <mergeCells count="3">
    <mergeCell ref="A1:H1"/>
    <mergeCell ref="A2:H2"/>
    <mergeCell ref="D4:H4"/>
  </mergeCells>
  <phoneticPr fontId="3" type="noConversion"/>
  <pageMargins left="0.25" right="0.25" top="0.5" bottom="0.5" header="0.5" footer="0.25"/>
  <pageSetup fitToHeight="0" orientation="portrait" verticalDpi="598"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READ ME</vt:lpstr>
      <vt:lpstr>Staff Worksheet</vt:lpstr>
      <vt:lpstr>Allocation Worksheet</vt:lpstr>
      <vt:lpstr>Prog Desc Instructions</vt:lpstr>
      <vt:lpstr>Program Description</vt:lpstr>
      <vt:lpstr>Budget Information</vt:lpstr>
      <vt:lpstr>'Budget Information'!Print_Area</vt:lpstr>
      <vt:lpstr>'Allocation Worksheet'!Print_Titles</vt:lpstr>
      <vt:lpstr>'Budget Information'!Print_Titles</vt:lpstr>
      <vt:lpstr>'Program Description'!Print_Titles</vt:lpstr>
      <vt:lpstr>'Staff Worksheet'!Print_Titles</vt:lpstr>
    </vt:vector>
  </TitlesOfParts>
  <Company>JCPS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JCPS</dc:creator>
  <cp:lastModifiedBy>Moore, Karen E</cp:lastModifiedBy>
  <cp:lastPrinted>2017-01-23T14:56:30Z</cp:lastPrinted>
  <dcterms:created xsi:type="dcterms:W3CDTF">2007-11-07T17:52:19Z</dcterms:created>
  <dcterms:modified xsi:type="dcterms:W3CDTF">2017-01-23T20:58:13Z</dcterms:modified>
</cp:coreProperties>
</file>